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1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xcportal-my.sharepoint.com/personal/tiffany_horvath_dxc_com/Documents/2026/Earnings Data Sheet/Q4/"/>
    </mc:Choice>
  </mc:AlternateContent>
  <xr:revisionPtr revIDLastSave="0" documentId="8_{A6595651-B71C-46E6-AAB8-E8BBF0A29DE9}" xr6:coauthVersionLast="47" xr6:coauthVersionMax="47" xr10:uidLastSave="{00000000-0000-0000-0000-000000000000}"/>
  <bookViews>
    <workbookView xWindow="-110" yWindow="-110" windowWidth="19420" windowHeight="11500" tabRatio="796" xr2:uid="{16E7F2EE-9AC7-45C3-B070-B07C1E122423}"/>
  </bookViews>
  <sheets>
    <sheet name="Table of Contents" sheetId="12" r:id="rId1"/>
    <sheet name="1 - GAAP - Income Statement" sheetId="3" r:id="rId2"/>
    <sheet name="2 - Non-GAAP Income Statement" sheetId="15" r:id="rId3"/>
    <sheet name="3 - Segment Metrics" sheetId="19" r:id="rId4"/>
    <sheet name="4 - Balance Sheet" sheetId="4" r:id="rId5"/>
    <sheet name="5 - Statement of CF" sheetId="5" r:id="rId6"/>
    <sheet name="6 - Cash Flow Metrics" sheetId="8" r:id="rId7"/>
    <sheet name="7 - Non-GAAP Inc. Stmt. Recs" sheetId="13" r:id="rId8"/>
    <sheet name="8 - Non-GAAP Revenue Recs" sheetId="20" r:id="rId9"/>
  </sheets>
  <externalReferences>
    <externalReference r:id="rId10"/>
  </externalReferences>
  <definedNames>
    <definedName name="Additional_Cash_Info">'[1]Free Cash Flow'!$U$29</definedName>
    <definedName name="Adj_EBIT">'[1]Adjusted EBIT Rec'!$U$36</definedName>
    <definedName name="Adj_EBITDA">'[1]Adjusted EBIT Rec'!$U$37</definedName>
    <definedName name="AdjEBIT_exPension">#REF!</definedName>
    <definedName name="AdjEBIT_exPension_Margin">#REF!</definedName>
    <definedName name="Backlog">'[1]Organic Rev_Backlog'!$P$51</definedName>
    <definedName name="BS_Assets">'[1]Balance Sheet (Assets)'!$U$25</definedName>
    <definedName name="BS_Liabilities_Equity">'[1]Balance Sheet (Liabilities)'!$U$32</definedName>
    <definedName name="Capex">'[1]Key CF Drivers'!$U$33</definedName>
    <definedName name="Cash_Conversion">'[1]Working Cap Key Metrics'!$U$28</definedName>
    <definedName name="CF_Drivers">'[1]CF Drivers'!$U$20</definedName>
    <definedName name="CF_Operating">'[1]CF From Operating'!$U$39</definedName>
    <definedName name="CL_Financing_Paydown">'[1]Key CF Drivers'!$U$32</definedName>
    <definedName name="DPO">'[1]Working Cap Key Metrics'!$U$27</definedName>
    <definedName name="DSO">'[1]Working Cap Key Metrics'!$U$26</definedName>
    <definedName name="DXC_Bookings">'[1]Organic Rev_Backlog'!$P$50</definedName>
    <definedName name="DXC_BtB">'[1]Organic Rev_Backlog'!$P$59</definedName>
    <definedName name="DXC_QoQ_OrganicGrowth">'[1]Organic Rev-QoQ'!$V$35</definedName>
    <definedName name="DXC_QoQ_Rev">'[1]Organic Rev-QoQ'!$V$30</definedName>
    <definedName name="DXC_YoY_OrganicGrowth">'[1]Organic Rev_Backlog'!$P$56</definedName>
    <definedName name="DXC_YoY_Rev">'[1]Organic Rev_Backlog'!$P$47</definedName>
    <definedName name="Employee_Location">'[1]Headcount - IS Driver'!$U$26</definedName>
    <definedName name="FCF">'[1]Free Cash Flow'!$U$28</definedName>
    <definedName name="FCF_TTM">'[1]FY21 FCF to TTM FCF'!$M$23</definedName>
    <definedName name="FL_Borrowing_Payments">'[1]Key CF Drivers'!$U$30</definedName>
    <definedName name="GBS_Bookings">'[1]Organic Rev_Backlog'!$P$48</definedName>
    <definedName name="GBS_BtB">'[1]Organic Rev_Backlog'!$P$57</definedName>
    <definedName name="GBS_BtB_Offering">'[1]Organic Rev_BTB'!$P$36</definedName>
    <definedName name="GBS_Profit">'[1]Segment Profit to IBT'!$U$40</definedName>
    <definedName name="GBS_Profit_Margin">'[1]Segment Profit to IBT'!$U$44</definedName>
    <definedName name="GBS_QoQ_OrganicGrowth">'[1]Organic Rev-QoQ'!$V$33</definedName>
    <definedName name="GBS_QoQ_Rev">'[1]Organic Rev-QoQ'!$V$28</definedName>
    <definedName name="GBS_Rev_Offering">'[1]Organic Rev_BTB'!$P$32</definedName>
    <definedName name="GBS_YoY_OrganicGrowth">'[1]Organic Rev_Backlog'!$P$54</definedName>
    <definedName name="GBS_YoY_Rev">'[1]Organic Rev_Backlog'!$P$45</definedName>
    <definedName name="GIS_Bookings">'[1]Organic Rev_Backlog'!$P$49</definedName>
    <definedName name="GIS_BtB">'[1]Organic Rev_Backlog'!$P$58</definedName>
    <definedName name="GIS_BtB_Offering">'[1]Organic Rev_BTB'!$P$37</definedName>
    <definedName name="GIS_Profit">'[1]Segment Profit to IBT'!$U$41</definedName>
    <definedName name="GIS_Profit_Margin">'[1]Segment Profit to IBT'!$U$45</definedName>
    <definedName name="GIS_QoQ_OrganicGrowth">'[1]Organic Rev-QoQ'!$V$34</definedName>
    <definedName name="GIS_QoQ_Rev">'[1]Organic Rev-QoQ'!$V$29</definedName>
    <definedName name="GIS_Rev_Offering">'[1]Organic Rev_BTB'!$P$33</definedName>
    <definedName name="GIS_YoY_OrganicGrowth">'[1]Organic Rev_Backlog'!$P$55</definedName>
    <definedName name="GIS_YoY_Rev">'[1]Organic Rev_Backlog'!$P$46</definedName>
    <definedName name="Headcount_Drivers">'[1]Headcount - IS Driver'!$U$25</definedName>
    <definedName name="Insurance_BPS_Rev">'[1]Insurance Key Metrics'!$U$18</definedName>
    <definedName name="Insurance_Metrics">'[1]Insurance Key Metrics'!$U$19</definedName>
    <definedName name="Margin">'[1]Adjusted EBIT Rec'!$U$38</definedName>
    <definedName name="NetDebt_LeverageRatios">'[1]Net Debt &amp; Leverage Ratios'!$U$27</definedName>
    <definedName name="NG_EPS">'[1]Non-GAAP IS Measures (EPS)'!$U$28</definedName>
    <definedName name="NG_IS_Measures">'[1]Non-GAAP IS Measures'!$U$41</definedName>
    <definedName name="NG_NetIncome">'[1]Non-GAAP IS Mearsures (NI)'!$U$31</definedName>
    <definedName name="NG_Tax">'[1]Non-GAAP IS Measures (tax)'!$U$40</definedName>
    <definedName name="NG_Tax_Percentage">'[1]Non-GAAP IS Measures (tax)'!$U$41</definedName>
    <definedName name="OI_Pension_Income">'[1]OI and Pension Income'!$U$30</definedName>
    <definedName name="OL_Capex_POR">'[1]Key CF Drivers'!$U$36</definedName>
    <definedName name="OL_Paydown">'[1]Key CF Drivers'!$U$34</definedName>
    <definedName name="OrganicRev_Offering_YoY">'[1]NG Rec - Organic Rev Offering'!$N$21</definedName>
    <definedName name="Originations">'[1]Key CF Drivers'!$U$31</definedName>
    <definedName name="Percentage_Revenue">'[1]Non-GAAP IS Measures'!$U$42</definedName>
    <definedName name="_xlnm.Print_Area" localSheetId="1">'1 - GAAP - Income Statement'!$A$1:$AA$43</definedName>
    <definedName name="_xlnm.Print_Area" localSheetId="3">'3 - Segment Metrics'!$A$1:$R$70</definedName>
    <definedName name="_xlnm.Print_Area" localSheetId="4">'4 - Balance Sheet'!$A$1:$T$45</definedName>
    <definedName name="_xlnm.Print_Area" localSheetId="5">'5 - Statement of CF'!$A$1:$T$58</definedName>
    <definedName name="_xlnm.Print_Area" localSheetId="8">'8 - Non-GAAP Revenue Recs'!$A$1:$O$51</definedName>
    <definedName name="Reportable_Seg_Profit">'[1]Segment Profit to IBT'!$U$42</definedName>
    <definedName name="Reportable_Seg_Profit_Margin">'[1]Segment Profit to IBT'!$U$46</definedName>
    <definedName name="Resale_POR">'[1]Service &amp; Resale_Offering'!$P$61</definedName>
    <definedName name="Resale_Rev">'[1]Service &amp; Resale_Offering'!$P$59</definedName>
    <definedName name="Resale_Rev_Org">'[1]Service &amp; Resale_Organic'!$V$30</definedName>
    <definedName name="Resale_Rev_OrganicGrowth">'[1]Service &amp; Resale_Organic'!$V$35</definedName>
    <definedName name="Rev_Offering_YoY">'[1]NG Rec - Organic Rev Offering'!$N$20</definedName>
    <definedName name="Service_POR">'[1]Service &amp; Resale_Offering'!$P$60</definedName>
    <definedName name="Service_Rev">'[1]Service &amp; Resale_Offering'!$P$58</definedName>
    <definedName name="Service_Rev_Org">'[1]Service &amp; Resale_Organic'!$V$29</definedName>
    <definedName name="Service_Rev_OrganicGrowth">'[1]Service &amp; Resale_Organic'!$V$34</definedName>
    <definedName name="Total_Rev_Org">'[1]Service &amp; Resale_Organic'!$V$31</definedName>
    <definedName name="Total_Rev_OrganicGrowth">'[1]Service &amp; Resale_Organic'!$V$36</definedName>
    <definedName name="Total_Seg_Profit">'[1]Segment Profit to IBT'!$U$43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5" l="1"/>
  <c r="G67" i="19"/>
  <c r="L67" i="19"/>
  <c r="L66" i="19"/>
  <c r="L65" i="19"/>
  <c r="L64" i="19"/>
  <c r="G66" i="19"/>
  <c r="G65" i="19"/>
  <c r="G64" i="19"/>
  <c r="R34" i="13" l="1"/>
  <c r="R33" i="13"/>
  <c r="R11" i="13"/>
  <c r="R20" i="8"/>
  <c r="R52" i="5" l="1"/>
  <c r="R40" i="5"/>
  <c r="R30" i="8"/>
  <c r="R28" i="8"/>
  <c r="R16" i="8"/>
  <c r="R8" i="5"/>
  <c r="R31" i="5" s="1"/>
  <c r="R59" i="15" l="1"/>
  <c r="R83" i="15" l="1"/>
  <c r="R84" i="15" s="1"/>
  <c r="R76" i="15"/>
  <c r="R77" i="15" s="1"/>
  <c r="R69" i="15"/>
  <c r="R66" i="15"/>
  <c r="R53" i="15"/>
  <c r="R49" i="15"/>
  <c r="R50" i="15" s="1"/>
  <c r="R47" i="15"/>
  <c r="R48" i="15" s="1"/>
  <c r="R45" i="15"/>
  <c r="M68" i="19" l="1"/>
  <c r="L68" i="19"/>
  <c r="K68" i="19"/>
  <c r="J68" i="19"/>
  <c r="I68" i="19"/>
  <c r="H68" i="19"/>
  <c r="G68" i="19"/>
  <c r="F68" i="19"/>
  <c r="E68" i="19"/>
  <c r="D68" i="19"/>
  <c r="C68" i="19"/>
  <c r="R14" i="13" l="1"/>
  <c r="R26" i="13" s="1"/>
  <c r="D46" i="19"/>
  <c r="D48" i="19" s="1"/>
  <c r="E46" i="19"/>
  <c r="E48" i="19" s="1"/>
  <c r="F46" i="19"/>
  <c r="F48" i="19" s="1"/>
  <c r="G46" i="19"/>
  <c r="G48" i="19" s="1"/>
  <c r="H46" i="19"/>
  <c r="H48" i="19" s="1"/>
  <c r="I46" i="19"/>
  <c r="I48" i="19" s="1"/>
  <c r="J46" i="19"/>
  <c r="J48" i="19" s="1"/>
  <c r="K46" i="19"/>
  <c r="K48" i="19" s="1"/>
  <c r="L46" i="19"/>
  <c r="L48" i="19" s="1"/>
  <c r="M46" i="19"/>
  <c r="M48" i="19" s="1"/>
  <c r="C46" i="19"/>
  <c r="C48" i="19" s="1"/>
  <c r="D42" i="19"/>
  <c r="D44" i="19" s="1"/>
  <c r="E42" i="19"/>
  <c r="E44" i="19" s="1"/>
  <c r="F42" i="19"/>
  <c r="F44" i="19" s="1"/>
  <c r="G42" i="19"/>
  <c r="G44" i="19" s="1"/>
  <c r="H42" i="19"/>
  <c r="H44" i="19" s="1"/>
  <c r="I42" i="19"/>
  <c r="I44" i="19" s="1"/>
  <c r="J42" i="19"/>
  <c r="J44" i="19" s="1"/>
  <c r="K42" i="19"/>
  <c r="K44" i="19" s="1"/>
  <c r="L42" i="19"/>
  <c r="L44" i="19" s="1"/>
  <c r="M42" i="19"/>
  <c r="M44" i="19" s="1"/>
  <c r="C42" i="19"/>
  <c r="C44" i="19" s="1"/>
  <c r="M52" i="19"/>
  <c r="D50" i="19"/>
  <c r="D52" i="19" s="1"/>
  <c r="E50" i="19"/>
  <c r="E52" i="19" s="1"/>
  <c r="F50" i="19"/>
  <c r="F52" i="19" s="1"/>
  <c r="G50" i="19"/>
  <c r="G52" i="19" s="1"/>
  <c r="H50" i="19"/>
  <c r="H52" i="19" s="1"/>
  <c r="I50" i="19"/>
  <c r="I52" i="19" s="1"/>
  <c r="J50" i="19"/>
  <c r="J52" i="19" s="1"/>
  <c r="K50" i="19"/>
  <c r="K52" i="19" s="1"/>
  <c r="L50" i="19"/>
  <c r="L52" i="19" s="1"/>
  <c r="C50" i="19"/>
  <c r="C52" i="19" s="1"/>
  <c r="R42" i="4"/>
  <c r="R44" i="4" s="1"/>
  <c r="R33" i="4"/>
  <c r="R13" i="4"/>
  <c r="R22" i="4" s="1"/>
  <c r="R25" i="13" l="1"/>
  <c r="R27" i="13" s="1"/>
  <c r="R22" i="15"/>
  <c r="W16" i="3"/>
  <c r="W23" i="3" s="1"/>
  <c r="D22" i="15"/>
  <c r="E22" i="15"/>
  <c r="F22" i="15"/>
  <c r="G22" i="15"/>
  <c r="H22" i="15"/>
  <c r="I22" i="15"/>
  <c r="J22" i="15"/>
  <c r="K22" i="15"/>
  <c r="L22" i="15"/>
  <c r="M22" i="15"/>
  <c r="O22" i="15"/>
  <c r="P22" i="15"/>
  <c r="Q22" i="15"/>
  <c r="C22" i="15"/>
  <c r="D54" i="19"/>
  <c r="D56" i="19" s="1"/>
  <c r="D57" i="19" s="1"/>
  <c r="E54" i="19"/>
  <c r="E56" i="19" s="1"/>
  <c r="E57" i="19" s="1"/>
  <c r="F54" i="19"/>
  <c r="F56" i="19" s="1"/>
  <c r="F57" i="19" s="1"/>
  <c r="G54" i="19"/>
  <c r="G56" i="19" s="1"/>
  <c r="G57" i="19" s="1"/>
  <c r="H54" i="19"/>
  <c r="H56" i="19" s="1"/>
  <c r="H57" i="19" s="1"/>
  <c r="I54" i="19"/>
  <c r="I56" i="19" s="1"/>
  <c r="I57" i="19" s="1"/>
  <c r="J54" i="19"/>
  <c r="J56" i="19" s="1"/>
  <c r="J57" i="19" s="1"/>
  <c r="K54" i="19"/>
  <c r="K56" i="19" s="1"/>
  <c r="K57" i="19" s="1"/>
  <c r="L54" i="19"/>
  <c r="L56" i="19" s="1"/>
  <c r="L57" i="19" s="1"/>
  <c r="M54" i="19"/>
  <c r="M56" i="19" s="1"/>
  <c r="M57" i="19" s="1"/>
  <c r="C54" i="19"/>
  <c r="C56" i="19" s="1"/>
  <c r="C57" i="19" s="1"/>
</calcChain>
</file>

<file path=xl/sharedStrings.xml><?xml version="1.0" encoding="utf-8"?>
<sst xmlns="http://schemas.openxmlformats.org/spreadsheetml/2006/main" count="764" uniqueCount="327">
  <si>
    <t>Table of Contents</t>
  </si>
  <si>
    <t>Tab  #</t>
  </si>
  <si>
    <t>GAAP Income Statement</t>
  </si>
  <si>
    <t>Non-GAAP Income Statement</t>
  </si>
  <si>
    <t>Segment Metrics</t>
  </si>
  <si>
    <t>Balance Sheet</t>
  </si>
  <si>
    <t>Statement Of Cashflows</t>
  </si>
  <si>
    <t>Cash Flow Metrics</t>
  </si>
  <si>
    <t>Non-GAAP Income Statement Reconciliations</t>
  </si>
  <si>
    <t>Non-GAAP Revenue Reconciliations</t>
  </si>
  <si>
    <t>Consolidated Statement of Operations</t>
  </si>
  <si>
    <t>(in millions, except per-share figures)</t>
  </si>
  <si>
    <t>Q1 FY22</t>
  </si>
  <si>
    <t>Q2 FY22</t>
  </si>
  <si>
    <t>Q3 FY22</t>
  </si>
  <si>
    <t>Q4 FY22</t>
  </si>
  <si>
    <t>Total FY22</t>
  </si>
  <si>
    <t>Q1 FY23</t>
  </si>
  <si>
    <t>Q2 FY23</t>
  </si>
  <si>
    <t>Q3 FY23</t>
  </si>
  <si>
    <t>Q4 FY23</t>
  </si>
  <si>
    <t>Total FY23</t>
  </si>
  <si>
    <t>Q1 FY24</t>
  </si>
  <si>
    <t>Q2 FY24</t>
  </si>
  <si>
    <t>Q3 FY24</t>
  </si>
  <si>
    <t>Q4 FY24</t>
  </si>
  <si>
    <t>Total FY24</t>
  </si>
  <si>
    <t>Q1 FY25</t>
  </si>
  <si>
    <t>Q2 FY25</t>
  </si>
  <si>
    <t>Q3 FY25</t>
  </si>
  <si>
    <t>Q4 FY25</t>
  </si>
  <si>
    <t>Total FY25</t>
  </si>
  <si>
    <t>Q1 FY26</t>
  </si>
  <si>
    <t>Q2 FY26</t>
  </si>
  <si>
    <t>Revenues</t>
  </si>
  <si>
    <t xml:space="preserve">  YoY Growth Rate</t>
  </si>
  <si>
    <t xml:space="preserve">  YoY Organic Growth Rate*</t>
  </si>
  <si>
    <t>Costs of services (excludes depreciation and amortization)</t>
  </si>
  <si>
    <t>Gross Profit</t>
  </si>
  <si>
    <t xml:space="preserve"> </t>
  </si>
  <si>
    <t>Selling, general and administrative (excludes depreciation and amortization)</t>
  </si>
  <si>
    <t>Depreciation and amortization</t>
  </si>
  <si>
    <t>Restructuring costs</t>
  </si>
  <si>
    <t>Gain on disposition of businesses</t>
  </si>
  <si>
    <t>Other (income) expense, net</t>
  </si>
  <si>
    <t>EBIT</t>
  </si>
  <si>
    <t>Interest expense</t>
  </si>
  <si>
    <t>Interest income</t>
  </si>
  <si>
    <t>Income (loss) before income taxes</t>
  </si>
  <si>
    <t>Income tax expense (benefit)</t>
  </si>
  <si>
    <t xml:space="preserve">  Effective Tax Rate</t>
  </si>
  <si>
    <t>Net income (loss)</t>
  </si>
  <si>
    <t>Less: net income (loss) attributable to non-controlling interest, net of tax</t>
  </si>
  <si>
    <t>Net income (loss) attributable to DXC common stockholders</t>
  </si>
  <si>
    <t>Income (loss) per common share:</t>
  </si>
  <si>
    <t>Basic</t>
  </si>
  <si>
    <t>Diluted</t>
  </si>
  <si>
    <t>Shares Outstanding Basic</t>
  </si>
  <si>
    <t>Shares Outstanding Diluted</t>
  </si>
  <si>
    <t>*Organic growth is a non-GAAP measure, reconciliation available on tab 9</t>
  </si>
  <si>
    <t>Non-GAAP costs of services (excludes depreciation and amortization)</t>
  </si>
  <si>
    <t>Non-GAAP Gross Profit</t>
  </si>
  <si>
    <t>Non-GAAP selling, general and administrative (excludes depreciation and amortization)</t>
  </si>
  <si>
    <t>Non-GAAP Depreciation and amortization</t>
  </si>
  <si>
    <t>Other expense (income), net</t>
  </si>
  <si>
    <t>Adjusted EBIT**</t>
  </si>
  <si>
    <t>Adjusted EBIT Margin**</t>
  </si>
  <si>
    <t>Non-GAAP Income before income taxes</t>
  </si>
  <si>
    <t>Income tax expense</t>
  </si>
  <si>
    <t>Non-GAAP Net income</t>
  </si>
  <si>
    <t>Net income attributable to DXC common stockholders</t>
  </si>
  <si>
    <t>Income per common share:</t>
  </si>
  <si>
    <t>Non-GAAP EPS (basic)</t>
  </si>
  <si>
    <t>Non-GAAP EPS (diluted)</t>
  </si>
  <si>
    <t>Shares outstanding (basic)</t>
  </si>
  <si>
    <t>Shares outstanding (diluted)</t>
  </si>
  <si>
    <t>** Adjusted EBIT has been restated starting from Q1FY23 to exclude gains on real estate and facility  sales</t>
  </si>
  <si>
    <t>Non-GAAP Reconciliation of Line Items</t>
  </si>
  <si>
    <t>Cost of services</t>
  </si>
  <si>
    <t>Less: Impairment losses</t>
  </si>
  <si>
    <t>Non-GAAP COS</t>
  </si>
  <si>
    <t>As a % of revenue</t>
  </si>
  <si>
    <t>Non-GAAP gross profit *</t>
  </si>
  <si>
    <t>As a % of revenue including impact of Q2 FY25 reclassification**</t>
  </si>
  <si>
    <t>     </t>
  </si>
  <si>
    <t>SG&amp;A expense</t>
  </si>
  <si>
    <t>Less: SEC matter</t>
  </si>
  <si>
    <t>Less: Arbitration losses</t>
  </si>
  <si>
    <t>Less: Merger related indemnification</t>
  </si>
  <si>
    <t>Less: TSI</t>
  </si>
  <si>
    <t>Non-GAAP SG&amp;A expense</t>
  </si>
  <si>
    <t xml:space="preserve">**this represents a good faith estimate </t>
  </si>
  <si>
    <t>Depreciation</t>
  </si>
  <si>
    <t>Amortization</t>
  </si>
  <si>
    <t>Total depreciation &amp; amortization</t>
  </si>
  <si>
    <t>Less: Amortization of acquired intangible assets</t>
  </si>
  <si>
    <t>Non-GAAP depreciation &amp; amortization</t>
  </si>
  <si>
    <t>Other income, net</t>
  </si>
  <si>
    <t>Less: Gains and losses on disposition of businesses</t>
  </si>
  <si>
    <t>Less: Gains and losses on real estate and facility sales</t>
  </si>
  <si>
    <t>Less: Pension &amp; OPEB actuarial &amp; settlement losses</t>
  </si>
  <si>
    <t>Non-GAAP other income</t>
  </si>
  <si>
    <t>Adjusted EBIT *</t>
  </si>
  <si>
    <t>Net interest</t>
  </si>
  <si>
    <t>Non-GAAP income before income taxes</t>
  </si>
  <si>
    <t>*Organic growth, non-GAAP EPS, non-GAAP gross profit, and Adjusted EBIT are a non-GAAP measure</t>
  </si>
  <si>
    <t>Revenue &amp; Profit Metrics</t>
  </si>
  <si>
    <t>(in millions)</t>
  </si>
  <si>
    <t>Revenue &amp; Growth Rates</t>
  </si>
  <si>
    <t>($M)</t>
  </si>
  <si>
    <t>Consulting &amp; Engineering Services ("CES") Revenue</t>
  </si>
  <si>
    <t xml:space="preserve">     YoY CES revenue growth </t>
  </si>
  <si>
    <t xml:space="preserve">     YoY CES organic revenue growth</t>
  </si>
  <si>
    <t xml:space="preserve">     QoQ CES organic revenue growth</t>
  </si>
  <si>
    <t>Global Infrastructure Services ("GIS") Revenue</t>
  </si>
  <si>
    <t>     YoY GIS revenue growth</t>
  </si>
  <si>
    <t xml:space="preserve">     YoY GIS organic revenue growth</t>
  </si>
  <si>
    <t xml:space="preserve">     QoQ GIS organic revenue growth</t>
  </si>
  <si>
    <t>Insurance Services ("Insurance") Revenue</t>
  </si>
  <si>
    <t>     YoY Ins revenue growth</t>
  </si>
  <si>
    <t xml:space="preserve">     YoY Insurance organic revenue growth</t>
  </si>
  <si>
    <t xml:space="preserve">    QoQ Insurance organic revenue growth</t>
  </si>
  <si>
    <t xml:space="preserve">Total Revenue </t>
  </si>
  <si>
    <t>     Total revenue growth</t>
  </si>
  <si>
    <t xml:space="preserve">     YoY organic revenue growth</t>
  </si>
  <si>
    <t xml:space="preserve">     QoQ organic revenue growth</t>
  </si>
  <si>
    <t>Book-to-Bill</t>
  </si>
  <si>
    <t>CES</t>
  </si>
  <si>
    <t>GIS</t>
  </si>
  <si>
    <t>Insurance</t>
  </si>
  <si>
    <t>Book-to-bill DXC</t>
  </si>
  <si>
    <t>Segment Profitability</t>
  </si>
  <si>
    <t>CES revenue</t>
  </si>
  <si>
    <t>CES Segment Profit</t>
  </si>
  <si>
    <t xml:space="preserve">     CES Segment Profit margin</t>
  </si>
  <si>
    <t>GIS revenue</t>
  </si>
  <si>
    <t>GIS Segment Profit</t>
  </si>
  <si>
    <t xml:space="preserve">     GIS Segment Profit margin</t>
  </si>
  <si>
    <t>Insurance revenue</t>
  </si>
  <si>
    <t>Insurance Segment Profit</t>
  </si>
  <si>
    <t xml:space="preserve">     Insurance Segment Profit margin</t>
  </si>
  <si>
    <t>Total Segment Profit</t>
  </si>
  <si>
    <t>Unallocated corporate expenses *</t>
  </si>
  <si>
    <t>Total Adj EBIT **</t>
  </si>
  <si>
    <t xml:space="preserve">     Adj EBIT margin</t>
  </si>
  <si>
    <t xml:space="preserve">*Effective April 1, 2025, with the change in segments to CES, Insurance, and GIS, this amount was recast to reflect the current definition of what remains in corporate unallocated expenses. </t>
  </si>
  <si>
    <t>** See Non-GAAP Reconciliation</t>
  </si>
  <si>
    <t>Headcount</t>
  </si>
  <si>
    <t xml:space="preserve">DXC Total Employees </t>
  </si>
  <si>
    <t>Other</t>
  </si>
  <si>
    <t>Total Employees</t>
  </si>
  <si>
    <t>Assets (in $M)</t>
  </si>
  <si>
    <t>Cash and cash equivalents</t>
  </si>
  <si>
    <t>Receivables, net</t>
  </si>
  <si>
    <t>Prepaid expenses</t>
  </si>
  <si>
    <t>Other current assets</t>
  </si>
  <si>
    <t>Assets held for sale</t>
  </si>
  <si>
    <t>Total current assets</t>
  </si>
  <si>
    <t>Intangible assets, net</t>
  </si>
  <si>
    <t>Operating right-of-use assets, net</t>
  </si>
  <si>
    <t>Goodwill</t>
  </si>
  <si>
    <t>Deferred income taxes, net</t>
  </si>
  <si>
    <t>Property and equipment, net</t>
  </si>
  <si>
    <t>Other assets</t>
  </si>
  <si>
    <t>Assets held for sale – non-current</t>
  </si>
  <si>
    <t>Total assets</t>
  </si>
  <si>
    <t>Liabilities &amp; Equity (in $M)</t>
  </si>
  <si>
    <t>Short term debt &amp; current LT debt</t>
  </si>
  <si>
    <t>Accounts payable</t>
  </si>
  <si>
    <t>Accrued payroll and related costs</t>
  </si>
  <si>
    <t>Current operating lease liabilities</t>
  </si>
  <si>
    <t>Accrued expenses &amp; other CL</t>
  </si>
  <si>
    <t>Def. rev. &amp; advance contract payments</t>
  </si>
  <si>
    <t>Income taxes payable</t>
  </si>
  <si>
    <t>Liabilities related to assets HFS</t>
  </si>
  <si>
    <t>Total current liabilities</t>
  </si>
  <si>
    <t>LT debt, net of current maturities</t>
  </si>
  <si>
    <t>Non-current deferred revenue</t>
  </si>
  <si>
    <t>Non-current operating lease liabilities</t>
  </si>
  <si>
    <t>Non-current pension obligations</t>
  </si>
  <si>
    <t>LT tax liabilities &amp; deferred tax liabilities</t>
  </si>
  <si>
    <t>Other LT liabilities</t>
  </si>
  <si>
    <t>LT liabilities related to assets HFS</t>
  </si>
  <si>
    <t>Total liabilities</t>
  </si>
  <si>
    <t>Total equity</t>
  </si>
  <si>
    <t>Total Liabilities and Equity</t>
  </si>
  <si>
    <t>Cash Flow Statement</t>
  </si>
  <si>
    <t>Cash Flows from Operating Activities (in $M)</t>
  </si>
  <si>
    <t>Net Income</t>
  </si>
  <si>
    <t>Depreciation &amp; amortization</t>
  </si>
  <si>
    <t>Goodwill impairment losses</t>
  </si>
  <si>
    <t>Operating right of use expense</t>
  </si>
  <si>
    <t>Pension &amp; other post-employment benefits</t>
  </si>
  <si>
    <t>Share-based compensation</t>
  </si>
  <si>
    <t>Deferred taxes</t>
  </si>
  <si>
    <t>(Gain)/loss on dispositions</t>
  </si>
  <si>
    <t>Provision for loss on A/R</t>
  </si>
  <si>
    <t>Unrealized Fx (gain)/loss</t>
  </si>
  <si>
    <t>Impairment losses &amp; contract write-offs</t>
  </si>
  <si>
    <t>Amortization of debt issuance costs</t>
  </si>
  <si>
    <t>Cash surrender value</t>
  </si>
  <si>
    <t>Other non-cash charges, net</t>
  </si>
  <si>
    <t>Changes in assets and liabilities</t>
  </si>
  <si>
    <t>Receivables</t>
  </si>
  <si>
    <t>Prepaid expenses &amp; other current assets</t>
  </si>
  <si>
    <t>Accounts payable &amp; accruals</t>
  </si>
  <si>
    <t>Income taxes payable &amp; tax liability</t>
  </si>
  <si>
    <t>Operating lease liability</t>
  </si>
  <si>
    <t>Advance contract payment &amp; def. revenue</t>
  </si>
  <si>
    <t>Other operating activities, net</t>
  </si>
  <si>
    <t>Cash flows from operating activities</t>
  </si>
  <si>
    <t>Cash Flows from Investing Activities (in $M)</t>
  </si>
  <si>
    <t>Purchases of property and equipment</t>
  </si>
  <si>
    <t>Payments for transition and transformation contract costs</t>
  </si>
  <si>
    <t>Software purchased and developed</t>
  </si>
  <si>
    <t>Business dispositions</t>
  </si>
  <si>
    <t>Proceeds from sale of assets</t>
  </si>
  <si>
    <t>Other investing activities, net</t>
  </si>
  <si>
    <t>Net cash used in investing activities</t>
  </si>
  <si>
    <t>Cash Flows from Financing Activities (in $M)</t>
  </si>
  <si>
    <t>Borrowings of commercial paper</t>
  </si>
  <si>
    <t>Repayments of commercial paper</t>
  </si>
  <si>
    <t>Principal payments on long-term debt</t>
  </si>
  <si>
    <t>Payments on finance leases and borrowings for asset financing</t>
  </si>
  <si>
    <t>Proceeds from stock options and other common stock transactions</t>
  </si>
  <si>
    <t>Taxes paid related to net share settlements of Share-based compensation awards</t>
  </si>
  <si>
    <t>Repurchase of common stock</t>
  </si>
  <si>
    <t>-</t>
  </si>
  <si>
    <t>Other financing activities, net</t>
  </si>
  <si>
    <t>Net cash used in financing activities</t>
  </si>
  <si>
    <t>Effect of exchange rate changes on cash and cash equivalents</t>
  </si>
  <si>
    <t>Net decrease in cash and cash equivalents including cash classified within current assets held for sale</t>
  </si>
  <si>
    <t>Cash classified within current assets held for sale</t>
  </si>
  <si>
    <t>Net decrease in cash and cash equivalents</t>
  </si>
  <si>
    <t>Cash and cash equivalents at beginning of year</t>
  </si>
  <si>
    <t>Cash and cash equivalents at end of year</t>
  </si>
  <si>
    <t>Cash Flow Drivers</t>
  </si>
  <si>
    <t>(in $M)</t>
  </si>
  <si>
    <t>Payments on finance leases &amp; borrowings for asset financing</t>
  </si>
  <si>
    <t>Total finance lease origination*</t>
  </si>
  <si>
    <t>Capital expenditure details:</t>
  </si>
  <si>
    <t xml:space="preserve">   Purchases of property and equipment</t>
  </si>
  <si>
    <t xml:space="preserve">   Payments for transition &amp; transformation contract costs</t>
  </si>
  <si>
    <t xml:space="preserve">   Software purchased &amp; developed</t>
  </si>
  <si>
    <t xml:space="preserve">   Total capital expenditures</t>
  </si>
  <si>
    <t>Cash paid for restructuring</t>
  </si>
  <si>
    <t>Cash paid for TSI</t>
  </si>
  <si>
    <t>Total cash paid for restructuring &amp; TSI</t>
  </si>
  <si>
    <t>Cash paid for taxes on income, net of refunds</t>
  </si>
  <si>
    <t>*Historically has included both operating leases acquired under long term financing and total capital lease originations</t>
  </si>
  <si>
    <t>Free Cash Flow</t>
  </si>
  <si>
    <t xml:space="preserve">Total FY23 </t>
  </si>
  <si>
    <t>Total capex</t>
  </si>
  <si>
    <t>Free Cash Flow*</t>
  </si>
  <si>
    <t>Additional cash information:</t>
  </si>
  <si>
    <t>*Free cash flow is a non-GAAP calculated as cash flows from operating activities minus total capex</t>
  </si>
  <si>
    <t>DSO and DPO</t>
  </si>
  <si>
    <t>(in days)</t>
  </si>
  <si>
    <t>Days sales outstanding (DSO)</t>
  </si>
  <si>
    <t>Days purchases outstanding (DPO)</t>
  </si>
  <si>
    <t>Cash conversion cycle</t>
  </si>
  <si>
    <t>Reconciliation of GAAP EBIT to Non-GAAP EBIT</t>
  </si>
  <si>
    <t>Restructuring costs </t>
  </si>
  <si>
    <t>Transaction, separation &amp; integration-related costs</t>
  </si>
  <si>
    <t>Amortization of acquired intangible assets</t>
  </si>
  <si>
    <t>Merger related indemnification</t>
  </si>
  <si>
    <t>SEC matter</t>
  </si>
  <si>
    <t>Impairment losses</t>
  </si>
  <si>
    <t>Arbitration losses</t>
  </si>
  <si>
    <t>Gains and losses on disposition of businesses</t>
  </si>
  <si>
    <t>Pension &amp; OPEB actuarial &amp; settlement losses</t>
  </si>
  <si>
    <t>Gains and losses on real estate and facility sales</t>
  </si>
  <si>
    <t xml:space="preserve">Adjusted EBIT </t>
  </si>
  <si>
    <t>EBIT margin*</t>
  </si>
  <si>
    <t>Adjusted EBIT margin**</t>
  </si>
  <si>
    <t>** Adjusted EBIT margin has been restated starting from Q1FY23 to exclude gains on real estate and facility sales</t>
  </si>
  <si>
    <t>Non-GAAP Income Tax Expense</t>
  </si>
  <si>
    <t>GAAP Effective tax rate</t>
  </si>
  <si>
    <t>Tax impact of restructuring</t>
  </si>
  <si>
    <t>Tax impact of TSI</t>
  </si>
  <si>
    <t>Tax impact of amortization</t>
  </si>
  <si>
    <t>Tax impact of merger related indemnification</t>
  </si>
  <si>
    <t>Tax impact of SEC matter</t>
  </si>
  <si>
    <t>Tax impact of arbitration losses</t>
  </si>
  <si>
    <t>Tax impact of gain/loss on dispositions</t>
  </si>
  <si>
    <t>Tax impact of Gains and losses on real estate and facility sales</t>
  </si>
  <si>
    <t>Tax impact of impairment losses</t>
  </si>
  <si>
    <t>Tax impact of other</t>
  </si>
  <si>
    <t>Non-GAAP income tax expense</t>
  </si>
  <si>
    <t>Non-GAAP Effective tax rate</t>
  </si>
  <si>
    <t>Non-GAAP Net Income</t>
  </si>
  <si>
    <t>Net income (loss) attributable to DXC</t>
  </si>
  <si>
    <t>TSI</t>
  </si>
  <si>
    <t>Pension &amp; OPEB actuarial &amp; settlement gains and losses</t>
  </si>
  <si>
    <t>Tax adjustment</t>
  </si>
  <si>
    <t>Non-GAAP net income attributable to DXC</t>
  </si>
  <si>
    <t>Non-GAAP EPS</t>
  </si>
  <si>
    <t>GAAP EPS (diluted)</t>
  </si>
  <si>
    <t>Non-GAAP dilution adjustment</t>
  </si>
  <si>
    <t>Non-GAAP EPS (diluted) *</t>
  </si>
  <si>
    <t>*Organic growth, non-GAAP EPS, non-GAAP gross profit are a non-GAAP measure</t>
  </si>
  <si>
    <t xml:space="preserve">Consulting &amp; Engineering Services ("CES") </t>
  </si>
  <si>
    <t>     Foreign currency</t>
  </si>
  <si>
    <t>     Acquisitions and divestitures</t>
  </si>
  <si>
    <t>YoY CES organic revenue growth</t>
  </si>
  <si>
    <t xml:space="preserve">   QoQ CES revenue growth </t>
  </si>
  <si>
    <t>QoQ CES organic revenue growth</t>
  </si>
  <si>
    <t>Global Infrastructure Services ("GIS")</t>
  </si>
  <si>
    <t>YoY GIS organic revenue growth</t>
  </si>
  <si>
    <t>     QoQ GIS revenue growth</t>
  </si>
  <si>
    <t>QoQ GIS organic revenue growth</t>
  </si>
  <si>
    <t>YoY Ins organic revenue growth</t>
  </si>
  <si>
    <t>     QoQ Ins revenue growth</t>
  </si>
  <si>
    <t>QoQ Ins organic revenue growth</t>
  </si>
  <si>
    <t>Total DXC</t>
  </si>
  <si>
    <t>YoY organic revenue growth</t>
  </si>
  <si>
    <t>     QoQ revenue growth</t>
  </si>
  <si>
    <t>QoQ organic revenue growth</t>
  </si>
  <si>
    <t>Q3 FY26</t>
  </si>
  <si>
    <t>Proceeds from bond issuance</t>
  </si>
  <si>
    <t>Tax impact of debt extinguishment costs</t>
  </si>
  <si>
    <t>Debt extinguishment costs</t>
  </si>
  <si>
    <t xml:space="preserve">  Non-GAAP Effective Tax Rate</t>
  </si>
  <si>
    <t>Revenue  Metrics</t>
  </si>
  <si>
    <t>Organic Revenue Growth</t>
  </si>
  <si>
    <t>Q4 FY26</t>
  </si>
  <si>
    <t>Total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</si>
</sst>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0.0%;\ \(0.0%\)"/>
    <numFmt numFmtId="168" formatCode="#,##0.0_);\(#,##0.0\)"/>
    <numFmt numFmtId="169" formatCode="0%;\ \(0%\)"/>
    <numFmt numFmtId="170" formatCode="0.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Inter"/>
      <family val="3"/>
    </font>
    <font>
      <sz val="11"/>
      <color theme="1"/>
      <name val="Inter"/>
      <family val="3"/>
    </font>
    <font>
      <b/>
      <sz val="12"/>
      <color theme="1"/>
      <name val="Inter"/>
      <family val="3"/>
    </font>
    <font>
      <sz val="12"/>
      <color theme="1"/>
      <name val="Inter"/>
      <family val="3"/>
    </font>
    <font>
      <sz val="8"/>
      <name val="Inter"/>
      <family val="3"/>
    </font>
    <font>
      <sz val="8"/>
      <color theme="1"/>
      <name val="Inter"/>
      <family val="3"/>
    </font>
    <font>
      <b/>
      <sz val="14"/>
      <name val="Inter"/>
      <family val="3"/>
    </font>
    <font>
      <b/>
      <sz val="8"/>
      <color rgb="FFFF0000"/>
      <name val="Inter"/>
      <family val="3"/>
    </font>
    <font>
      <b/>
      <sz val="8"/>
      <color rgb="FFFFFFFF"/>
      <name val="Inter"/>
      <family val="3"/>
    </font>
    <font>
      <sz val="8"/>
      <color rgb="FF000000"/>
      <name val="Inter"/>
      <family val="3"/>
    </font>
    <font>
      <i/>
      <sz val="8"/>
      <color rgb="FF000000"/>
      <name val="Inter"/>
      <family val="3"/>
    </font>
    <font>
      <sz val="8"/>
      <color rgb="FFFFFFFF"/>
      <name val="Inter"/>
      <family val="3"/>
    </font>
    <font>
      <b/>
      <sz val="14"/>
      <color theme="1"/>
      <name val="Inter"/>
      <family val="3"/>
    </font>
    <font>
      <b/>
      <sz val="8"/>
      <color rgb="FF000000"/>
      <name val="Inter"/>
      <family val="3"/>
    </font>
    <font>
      <sz val="8"/>
      <color rgb="FFFF0000"/>
      <name val="Inter"/>
      <family val="3"/>
    </font>
    <font>
      <b/>
      <sz val="12"/>
      <name val="Inter"/>
      <family val="3"/>
    </font>
    <font>
      <i/>
      <sz val="8"/>
      <color theme="1"/>
      <name val="Inter"/>
      <family val="3"/>
    </font>
    <font>
      <sz val="18"/>
      <name val="Inter"/>
      <family val="3"/>
    </font>
    <font>
      <b/>
      <sz val="10"/>
      <color theme="1"/>
      <name val="Inter"/>
      <family val="3"/>
    </font>
    <font>
      <i/>
      <sz val="8"/>
      <name val="Inter"/>
      <family val="3"/>
    </font>
    <font>
      <sz val="10"/>
      <color rgb="FFFF0000"/>
      <name val="Inter"/>
      <family val="3"/>
    </font>
    <font>
      <b/>
      <sz val="10"/>
      <color rgb="FF000000"/>
      <name val="Inter"/>
      <family val="3"/>
    </font>
    <font>
      <b/>
      <i/>
      <sz val="8"/>
      <color rgb="FFFF0000"/>
      <name val="Inter"/>
      <family val="3"/>
    </font>
    <font>
      <b/>
      <sz val="12"/>
      <color rgb="FF000000"/>
      <name val="Inter"/>
      <family val="3"/>
    </font>
    <font>
      <i/>
      <sz val="11"/>
      <color theme="1"/>
      <name val="Inter"/>
      <family val="3"/>
    </font>
    <font>
      <b/>
      <sz val="8"/>
      <color theme="0"/>
      <name val="Inter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4AA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vertical="top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2" xfId="0" applyFont="1" applyBorder="1"/>
    <xf numFmtId="0" fontId="7" fillId="0" borderId="0" xfId="0" applyFont="1"/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indent="1"/>
    </xf>
    <xf numFmtId="0" fontId="8" fillId="0" borderId="0" xfId="4" applyFont="1">
      <alignment vertical="top"/>
    </xf>
    <xf numFmtId="0" fontId="9" fillId="0" borderId="0" xfId="0" applyFont="1"/>
    <xf numFmtId="0" fontId="10" fillId="0" borderId="0" xfId="4" applyFont="1">
      <alignment vertical="top"/>
    </xf>
    <xf numFmtId="0" fontId="11" fillId="0" borderId="0" xfId="0" applyFont="1"/>
    <xf numFmtId="0" fontId="8" fillId="0" borderId="0" xfId="4" applyFont="1" applyAlignment="1">
      <alignment horizontal="left" vertical="top" indent="1"/>
    </xf>
    <xf numFmtId="0" fontId="12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left" vertical="center" wrapText="1" readingOrder="1"/>
    </xf>
    <xf numFmtId="3" fontId="13" fillId="0" borderId="0" xfId="0" applyNumberFormat="1" applyFont="1" applyAlignment="1">
      <alignment horizontal="right" vertical="center" wrapText="1" readingOrder="1"/>
    </xf>
    <xf numFmtId="0" fontId="14" fillId="0" borderId="0" xfId="0" applyFont="1" applyAlignment="1">
      <alignment horizontal="left" vertical="center" wrapText="1" readingOrder="1"/>
    </xf>
    <xf numFmtId="167" fontId="14" fillId="0" borderId="0" xfId="2" applyNumberFormat="1" applyFont="1" applyBorder="1" applyAlignment="1">
      <alignment horizontal="right" vertical="center" wrapText="1" readingOrder="1"/>
    </xf>
    <xf numFmtId="167" fontId="14" fillId="0" borderId="0" xfId="2" applyNumberFormat="1" applyFont="1" applyFill="1" applyBorder="1" applyAlignment="1">
      <alignment horizontal="right" vertical="center" wrapText="1" readingOrder="1"/>
    </xf>
    <xf numFmtId="37" fontId="13" fillId="0" borderId="0" xfId="0" applyNumberFormat="1" applyFont="1" applyAlignment="1">
      <alignment horizontal="right" vertical="center" wrapText="1" readingOrder="1"/>
    </xf>
    <xf numFmtId="3" fontId="13" fillId="0" borderId="1" xfId="0" applyNumberFormat="1" applyFont="1" applyBorder="1" applyAlignment="1">
      <alignment horizontal="right" vertical="center" wrapText="1" readingOrder="1"/>
    </xf>
    <xf numFmtId="3" fontId="13" fillId="3" borderId="3" xfId="0" applyNumberFormat="1" applyFont="1" applyFill="1" applyBorder="1" applyAlignment="1">
      <alignment horizontal="right" vertical="center" wrapText="1" readingOrder="1"/>
    </xf>
    <xf numFmtId="165" fontId="13" fillId="0" borderId="0" xfId="2" applyNumberFormat="1" applyFont="1" applyAlignment="1">
      <alignment horizontal="right" vertical="center" wrapText="1" readingOrder="1"/>
    </xf>
    <xf numFmtId="37" fontId="13" fillId="0" borderId="1" xfId="0" applyNumberFormat="1" applyFont="1" applyBorder="1" applyAlignment="1">
      <alignment horizontal="right" vertical="center" wrapText="1" readingOrder="1"/>
    </xf>
    <xf numFmtId="37" fontId="13" fillId="3" borderId="3" xfId="0" applyNumberFormat="1" applyFont="1" applyFill="1" applyBorder="1" applyAlignment="1">
      <alignment horizontal="right" vertical="center" wrapText="1" readingOrder="1"/>
    </xf>
    <xf numFmtId="9" fontId="13" fillId="0" borderId="0" xfId="2" applyFont="1" applyAlignment="1">
      <alignment horizontal="right" vertical="center" wrapText="1" readingOrder="1"/>
    </xf>
    <xf numFmtId="169" fontId="14" fillId="0" borderId="0" xfId="2" applyNumberFormat="1" applyFont="1" applyBorder="1" applyAlignment="1">
      <alignment horizontal="right" vertical="center" wrapText="1" readingOrder="1"/>
    </xf>
    <xf numFmtId="169" fontId="14" fillId="0" borderId="0" xfId="2" applyNumberFormat="1" applyFont="1" applyFill="1" applyBorder="1" applyAlignment="1">
      <alignment horizontal="right" vertical="center" wrapText="1" readingOrder="1"/>
    </xf>
    <xf numFmtId="44" fontId="13" fillId="0" borderId="0" xfId="6" applyFont="1" applyFill="1" applyBorder="1" applyAlignment="1">
      <alignment horizontal="right" vertical="center" wrapText="1" readingOrder="1"/>
    </xf>
    <xf numFmtId="168" fontId="13" fillId="0" borderId="0" xfId="0" applyNumberFormat="1" applyFont="1" applyAlignment="1">
      <alignment horizontal="right" vertical="center" wrapText="1" readingOrder="1"/>
    </xf>
    <xf numFmtId="168" fontId="9" fillId="0" borderId="0" xfId="0" applyNumberFormat="1" applyFont="1"/>
    <xf numFmtId="165" fontId="9" fillId="0" borderId="0" xfId="2" applyNumberFormat="1" applyFont="1"/>
    <xf numFmtId="9" fontId="9" fillId="0" borderId="0" xfId="2" applyFont="1"/>
    <xf numFmtId="0" fontId="15" fillId="0" borderId="0" xfId="0" applyFont="1" applyAlignment="1">
      <alignment horizontal="left" vertical="center" wrapText="1" readingOrder="1"/>
    </xf>
    <xf numFmtId="0" fontId="16" fillId="0" borderId="0" xfId="0" applyFont="1"/>
    <xf numFmtId="0" fontId="13" fillId="0" borderId="0" xfId="0" applyFont="1"/>
    <xf numFmtId="37" fontId="13" fillId="2" borderId="0" xfId="0" applyNumberFormat="1" applyFont="1" applyFill="1" applyAlignment="1">
      <alignment horizontal="right" vertical="center" wrapText="1" readingOrder="1"/>
    </xf>
    <xf numFmtId="37" fontId="9" fillId="0" borderId="0" xfId="0" applyNumberFormat="1" applyFont="1" applyAlignment="1">
      <alignment horizontal="right" vertical="center" wrapText="1" readingOrder="1"/>
    </xf>
    <xf numFmtId="37" fontId="13" fillId="3" borderId="1" xfId="0" applyNumberFormat="1" applyFont="1" applyFill="1" applyBorder="1" applyAlignment="1">
      <alignment horizontal="right" vertical="center" wrapText="1" readingOrder="1"/>
    </xf>
    <xf numFmtId="165" fontId="13" fillId="3" borderId="3" xfId="2" applyNumberFormat="1" applyFont="1" applyFill="1" applyBorder="1" applyAlignment="1">
      <alignment horizontal="right" vertical="center" wrapText="1" readingOrder="1"/>
    </xf>
    <xf numFmtId="164" fontId="13" fillId="0" borderId="0" xfId="1" applyNumberFormat="1" applyFont="1" applyFill="1" applyBorder="1" applyAlignment="1">
      <alignment horizontal="right" vertical="center" wrapText="1" readingOrder="1"/>
    </xf>
    <xf numFmtId="165" fontId="13" fillId="0" borderId="0" xfId="2" applyNumberFormat="1" applyFont="1" applyFill="1" applyBorder="1" applyAlignment="1">
      <alignment horizontal="right" vertical="center" wrapText="1" readingOrder="1"/>
    </xf>
    <xf numFmtId="10" fontId="9" fillId="0" borderId="0" xfId="0" applyNumberFormat="1" applyFont="1"/>
    <xf numFmtId="164" fontId="17" fillId="0" borderId="0" xfId="1" applyNumberFormat="1" applyFont="1" applyFill="1" applyBorder="1" applyAlignment="1">
      <alignment horizontal="right" vertical="center" wrapText="1" readingOrder="1"/>
    </xf>
    <xf numFmtId="164" fontId="17" fillId="0" borderId="0" xfId="0" applyNumberFormat="1" applyFont="1" applyAlignment="1">
      <alignment horizontal="right" vertical="center" wrapText="1" readingOrder="1"/>
    </xf>
    <xf numFmtId="164" fontId="9" fillId="0" borderId="0" xfId="1" applyNumberFormat="1" applyFont="1" applyFill="1" applyBorder="1"/>
    <xf numFmtId="164" fontId="9" fillId="0" borderId="0" xfId="1" applyNumberFormat="1" applyFont="1"/>
    <xf numFmtId="164" fontId="13" fillId="3" borderId="3" xfId="1" applyNumberFormat="1" applyFont="1" applyFill="1" applyBorder="1" applyAlignment="1">
      <alignment horizontal="right" vertical="center" wrapText="1" readingOrder="1"/>
    </xf>
    <xf numFmtId="164" fontId="18" fillId="0" borderId="0" xfId="1" applyNumberFormat="1" applyFont="1" applyFill="1" applyBorder="1" applyAlignment="1">
      <alignment horizontal="right" vertical="center" wrapText="1" readingOrder="1"/>
    </xf>
    <xf numFmtId="164" fontId="18" fillId="0" borderId="0" xfId="0" applyNumberFormat="1" applyFont="1" applyAlignment="1">
      <alignment horizontal="right" vertical="center" wrapText="1" readingOrder="1"/>
    </xf>
    <xf numFmtId="8" fontId="13" fillId="0" borderId="0" xfId="0" applyNumberFormat="1" applyFont="1" applyAlignment="1">
      <alignment horizontal="right" vertical="center" wrapText="1" readingOrder="1"/>
    </xf>
    <xf numFmtId="8" fontId="13" fillId="2" borderId="0" xfId="0" applyNumberFormat="1" applyFont="1" applyFill="1" applyAlignment="1">
      <alignment horizontal="right" vertical="center" wrapText="1" readingOrder="1"/>
    </xf>
    <xf numFmtId="166" fontId="13" fillId="0" borderId="0" xfId="0" applyNumberFormat="1" applyFont="1" applyAlignment="1">
      <alignment horizontal="right" vertical="center" wrapText="1" readingOrder="1"/>
    </xf>
    <xf numFmtId="0" fontId="14" fillId="0" borderId="0" xfId="0" applyFont="1" applyAlignment="1">
      <alignment horizontal="left" vertical="center" readingOrder="1"/>
    </xf>
    <xf numFmtId="0" fontId="19" fillId="0" borderId="0" xfId="4" applyFont="1">
      <alignment vertical="top"/>
    </xf>
    <xf numFmtId="0" fontId="17" fillId="0" borderId="0" xfId="0" applyFont="1" applyAlignment="1">
      <alignment horizontal="right" vertical="center" wrapText="1" readingOrder="1"/>
    </xf>
    <xf numFmtId="3" fontId="17" fillId="0" borderId="0" xfId="0" applyNumberFormat="1" applyFont="1" applyAlignment="1">
      <alignment horizontal="right" vertical="center" wrapText="1" readingOrder="1"/>
    </xf>
    <xf numFmtId="164" fontId="9" fillId="0" borderId="0" xfId="0" applyNumberFormat="1" applyFont="1"/>
    <xf numFmtId="164" fontId="9" fillId="2" borderId="0" xfId="0" applyNumberFormat="1" applyFont="1" applyFill="1"/>
    <xf numFmtId="164" fontId="9" fillId="3" borderId="3" xfId="1" applyNumberFormat="1" applyFont="1" applyFill="1" applyBorder="1"/>
    <xf numFmtId="164" fontId="9" fillId="3" borderId="3" xfId="0" applyNumberFormat="1" applyFont="1" applyFill="1" applyBorder="1"/>
    <xf numFmtId="165" fontId="20" fillId="0" borderId="0" xfId="2" applyNumberFormat="1" applyFont="1" applyFill="1" applyBorder="1"/>
    <xf numFmtId="0" fontId="21" fillId="0" borderId="0" xfId="0" applyFont="1" applyAlignment="1">
      <alignment wrapText="1"/>
    </xf>
    <xf numFmtId="0" fontId="20" fillId="0" borderId="0" xfId="0" applyFont="1"/>
    <xf numFmtId="0" fontId="8" fillId="0" borderId="0" xfId="0" applyFont="1" applyAlignment="1">
      <alignment wrapText="1"/>
    </xf>
    <xf numFmtId="164" fontId="13" fillId="0" borderId="0" xfId="1" applyNumberFormat="1" applyFont="1" applyAlignment="1">
      <alignment horizontal="right" vertical="center" wrapText="1" readingOrder="1"/>
    </xf>
    <xf numFmtId="164" fontId="13" fillId="0" borderId="0" xfId="1" applyNumberFormat="1" applyFont="1" applyFill="1" applyBorder="1" applyAlignment="1">
      <alignment horizontal="center" vertical="center" wrapText="1" readingOrder="1"/>
    </xf>
    <xf numFmtId="164" fontId="13" fillId="3" borderId="1" xfId="1" applyNumberFormat="1" applyFont="1" applyFill="1" applyBorder="1" applyAlignment="1">
      <alignment horizontal="right" vertical="center" wrapText="1" readingOrder="1"/>
    </xf>
    <xf numFmtId="43" fontId="9" fillId="0" borderId="0" xfId="0" applyNumberFormat="1" applyFont="1"/>
    <xf numFmtId="44" fontId="9" fillId="0" borderId="0" xfId="0" applyNumberFormat="1" applyFont="1"/>
    <xf numFmtId="0" fontId="17" fillId="0" borderId="0" xfId="0" applyFont="1" applyAlignment="1">
      <alignment horizontal="left" vertical="center" wrapText="1" readingOrder="1"/>
    </xf>
    <xf numFmtId="167" fontId="13" fillId="0" borderId="0" xfId="2" applyNumberFormat="1" applyFont="1" applyBorder="1" applyAlignment="1">
      <alignment horizontal="right" vertical="center" wrapText="1" readingOrder="1"/>
    </xf>
    <xf numFmtId="167" fontId="13" fillId="3" borderId="3" xfId="2" applyNumberFormat="1" applyFont="1" applyFill="1" applyBorder="1" applyAlignment="1">
      <alignment horizontal="right" vertical="center" wrapText="1" readingOrder="1"/>
    </xf>
    <xf numFmtId="0" fontId="13" fillId="2" borderId="0" xfId="0" applyFont="1" applyFill="1" applyAlignment="1">
      <alignment horizontal="left" vertical="center" wrapText="1" readingOrder="1"/>
    </xf>
    <xf numFmtId="167" fontId="13" fillId="2" borderId="0" xfId="2" applyNumberFormat="1" applyFont="1" applyFill="1" applyBorder="1" applyAlignment="1">
      <alignment horizontal="right" vertical="center" wrapText="1" readingOrder="1"/>
    </xf>
    <xf numFmtId="164" fontId="13" fillId="2" borderId="0" xfId="1" applyNumberFormat="1" applyFont="1" applyFill="1" applyBorder="1" applyAlignment="1">
      <alignment horizontal="right" vertical="center" wrapText="1" readingOrder="1"/>
    </xf>
    <xf numFmtId="167" fontId="13" fillId="3" borderId="1" xfId="2" applyNumberFormat="1" applyFont="1" applyFill="1" applyBorder="1" applyAlignment="1">
      <alignment horizontal="right" vertical="center" wrapText="1" readingOrder="1"/>
    </xf>
    <xf numFmtId="165" fontId="13" fillId="0" borderId="0" xfId="0" applyNumberFormat="1" applyFont="1" applyAlignment="1">
      <alignment horizontal="right" vertical="center" wrapText="1" readingOrder="1"/>
    </xf>
    <xf numFmtId="37" fontId="9" fillId="0" borderId="0" xfId="0" applyNumberFormat="1" applyFont="1"/>
    <xf numFmtId="0" fontId="9" fillId="3" borderId="3" xfId="0" applyFont="1" applyFill="1" applyBorder="1"/>
    <xf numFmtId="165" fontId="14" fillId="0" borderId="0" xfId="0" applyNumberFormat="1" applyFont="1" applyAlignment="1">
      <alignment horizontal="right" vertical="center" wrapText="1" readingOrder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 readingOrder="1"/>
    </xf>
    <xf numFmtId="165" fontId="14" fillId="2" borderId="0" xfId="0" applyNumberFormat="1" applyFont="1" applyFill="1" applyAlignment="1">
      <alignment horizontal="right" vertical="center" wrapText="1" readingOrder="1"/>
    </xf>
    <xf numFmtId="170" fontId="14" fillId="0" borderId="0" xfId="0" applyNumberFormat="1" applyFont="1" applyAlignment="1">
      <alignment horizontal="right" vertical="center" wrapText="1" readingOrder="1"/>
    </xf>
    <xf numFmtId="165" fontId="9" fillId="0" borderId="0" xfId="0" applyNumberFormat="1" applyFont="1"/>
    <xf numFmtId="0" fontId="13" fillId="0" borderId="0" xfId="0" applyFont="1" applyAlignment="1">
      <alignment horizontal="left" wrapText="1" readingOrder="1"/>
    </xf>
    <xf numFmtId="3" fontId="13" fillId="0" borderId="0" xfId="0" applyNumberFormat="1" applyFont="1" applyAlignment="1">
      <alignment horizontal="left" wrapText="1" readingOrder="1"/>
    </xf>
    <xf numFmtId="43" fontId="13" fillId="0" borderId="0" xfId="1" applyFont="1" applyFill="1" applyBorder="1" applyAlignment="1">
      <alignment horizontal="right" vertical="center" wrapText="1" readingOrder="1"/>
    </xf>
    <xf numFmtId="8" fontId="13" fillId="3" borderId="3" xfId="6" applyNumberFormat="1" applyFont="1" applyFill="1" applyBorder="1" applyAlignment="1">
      <alignment horizontal="right" vertical="center" wrapText="1" readingOrder="1"/>
    </xf>
    <xf numFmtId="44" fontId="9" fillId="0" borderId="0" xfId="6" applyFont="1" applyFill="1"/>
    <xf numFmtId="164" fontId="5" fillId="0" borderId="0" xfId="0" applyNumberFormat="1" applyFont="1"/>
    <xf numFmtId="0" fontId="6" fillId="0" borderId="0" xfId="0" applyFont="1"/>
    <xf numFmtId="0" fontId="22" fillId="0" borderId="0" xfId="0" applyFont="1"/>
    <xf numFmtId="165" fontId="5" fillId="0" borderId="0" xfId="2" applyNumberFormat="1" applyFont="1"/>
    <xf numFmtId="0" fontId="13" fillId="0" borderId="0" xfId="0" applyFont="1" applyAlignment="1">
      <alignment readingOrder="1"/>
    </xf>
    <xf numFmtId="164" fontId="13" fillId="0" borderId="0" xfId="1" applyNumberFormat="1" applyFont="1" applyBorder="1" applyAlignment="1">
      <alignment horizontal="right" vertical="center" wrapText="1" readingOrder="1"/>
    </xf>
    <xf numFmtId="0" fontId="23" fillId="0" borderId="0" xfId="0" applyFont="1" applyAlignment="1">
      <alignment readingOrder="1"/>
    </xf>
    <xf numFmtId="0" fontId="24" fillId="0" borderId="0" xfId="0" applyFont="1"/>
    <xf numFmtId="165" fontId="13" fillId="0" borderId="0" xfId="2" applyNumberFormat="1" applyFont="1" applyBorder="1" applyAlignment="1">
      <alignment horizontal="right" vertical="center" wrapText="1" readingOrder="1"/>
    </xf>
    <xf numFmtId="0" fontId="25" fillId="0" borderId="0" xfId="0" applyFont="1" applyAlignment="1">
      <alignment horizontal="left" vertical="center" wrapText="1" readingOrder="1"/>
    </xf>
    <xf numFmtId="0" fontId="13" fillId="0" borderId="0" xfId="0" applyFont="1" applyAlignment="1">
      <alignment horizontal="right" vertical="center" wrapText="1" readingOrder="1"/>
    </xf>
    <xf numFmtId="164" fontId="11" fillId="0" borderId="0" xfId="3" applyNumberFormat="1" applyFont="1" applyFill="1" applyBorder="1" applyAlignment="1">
      <alignment horizontal="right" vertical="center" wrapText="1" readingOrder="1"/>
    </xf>
    <xf numFmtId="9" fontId="26" fillId="0" borderId="0" xfId="5" applyFont="1" applyFill="1" applyBorder="1" applyAlignment="1">
      <alignment horizontal="right" vertical="center" wrapText="1" readingOrder="1"/>
    </xf>
    <xf numFmtId="0" fontId="8" fillId="0" borderId="0" xfId="4" applyFont="1" applyAlignment="1">
      <alignment vertical="top" wrapText="1"/>
    </xf>
    <xf numFmtId="164" fontId="13" fillId="3" borderId="4" xfId="1" applyNumberFormat="1" applyFont="1" applyFill="1" applyBorder="1" applyAlignment="1">
      <alignment horizontal="right" vertical="center" wrapText="1" readingOrder="1"/>
    </xf>
    <xf numFmtId="3" fontId="5" fillId="0" borderId="0" xfId="0" applyNumberFormat="1" applyFont="1"/>
    <xf numFmtId="0" fontId="27" fillId="0" borderId="0" xfId="0" applyFont="1" applyAlignment="1">
      <alignment horizontal="left" vertical="center" readingOrder="1"/>
    </xf>
    <xf numFmtId="10" fontId="17" fillId="0" borderId="0" xfId="0" applyNumberFormat="1" applyFont="1" applyAlignment="1">
      <alignment horizontal="right" vertical="center" wrapText="1" readingOrder="1"/>
    </xf>
    <xf numFmtId="43" fontId="13" fillId="2" borderId="0" xfId="1" applyFont="1" applyFill="1" applyBorder="1" applyAlignment="1">
      <alignment horizontal="right" vertical="center" wrapText="1" readingOrder="1"/>
    </xf>
    <xf numFmtId="43" fontId="17" fillId="3" borderId="3" xfId="1" applyFont="1" applyFill="1" applyBorder="1" applyAlignment="1">
      <alignment horizontal="right" vertical="center" wrapText="1" readingOrder="1"/>
    </xf>
    <xf numFmtId="43" fontId="17" fillId="0" borderId="0" xfId="1" applyFont="1" applyFill="1" applyBorder="1" applyAlignment="1">
      <alignment horizontal="right" vertical="center" wrapText="1" readingOrder="1"/>
    </xf>
    <xf numFmtId="164" fontId="5" fillId="0" borderId="0" xfId="1" applyNumberFormat="1" applyFont="1"/>
    <xf numFmtId="43" fontId="13" fillId="0" borderId="0" xfId="1" applyFont="1" applyAlignment="1">
      <alignment horizontal="right" vertical="center" wrapText="1" readingOrder="1"/>
    </xf>
    <xf numFmtId="164" fontId="13" fillId="0" borderId="0" xfId="2" applyNumberFormat="1" applyFont="1" applyAlignment="1">
      <alignment horizontal="right" vertical="center" wrapText="1" readingOrder="1"/>
    </xf>
    <xf numFmtId="164" fontId="13" fillId="0" borderId="1" xfId="1" applyNumberFormat="1" applyFont="1" applyFill="1" applyBorder="1" applyAlignment="1">
      <alignment horizontal="right" vertical="center" wrapText="1" readingOrder="1"/>
    </xf>
    <xf numFmtId="165" fontId="14" fillId="0" borderId="0" xfId="2" applyNumberFormat="1" applyFont="1" applyFill="1" applyBorder="1" applyAlignment="1">
      <alignment horizontal="right" vertical="center" wrapText="1" readingOrder="1"/>
    </xf>
    <xf numFmtId="164" fontId="9" fillId="2" borderId="0" xfId="1" applyNumberFormat="1" applyFont="1" applyFill="1"/>
    <xf numFmtId="164" fontId="28" fillId="2" borderId="0" xfId="0" applyNumberFormat="1" applyFont="1" applyFill="1"/>
    <xf numFmtId="0" fontId="5" fillId="2" borderId="0" xfId="0" applyFont="1" applyFill="1"/>
    <xf numFmtId="9" fontId="5" fillId="0" borderId="0" xfId="2" applyFont="1"/>
    <xf numFmtId="43" fontId="5" fillId="0" borderId="0" xfId="0" applyNumberFormat="1" applyFont="1"/>
    <xf numFmtId="14" fontId="29" fillId="4" borderId="5" xfId="0" applyNumberFormat="1" applyFont="1" applyFill="1" applyBorder="1" applyAlignment="1">
      <alignment horizontal="center" vertical="center" wrapText="1" readingOrder="1"/>
    </xf>
    <xf numFmtId="14" fontId="29" fillId="4" borderId="5" xfId="0" applyNumberFormat="1" applyFont="1" applyFill="1" applyBorder="1" applyAlignment="1">
      <alignment horizontal="left" vertical="center" wrapText="1" readingOrder="1"/>
    </xf>
    <xf numFmtId="0" fontId="0" fillId="0" borderId="0" xfId="0" applyAlignment="1">
      <alignment vertical="center" wrapText="1"/>
    </xf>
    <xf numFmtId="9" fontId="13" fillId="0" borderId="0" xfId="2" applyFont="1" applyFill="1" applyBorder="1" applyAlignment="1">
      <alignment horizontal="right" vertical="center" wrapText="1" readingOrder="1"/>
    </xf>
    <xf numFmtId="43" fontId="5" fillId="0" borderId="0" xfId="1" applyFont="1"/>
  </cellXfs>
  <cellStyles count="10">
    <cellStyle name="Comma" xfId="1" builtinId="3"/>
    <cellStyle name="Comma 2" xfId="3" xr:uid="{2B86A34B-AA3A-4D03-BC28-55CFE0D8F8CF}"/>
    <cellStyle name="Currency" xfId="6" builtinId="4"/>
    <cellStyle name="Currency 7 2" xfId="7" xr:uid="{437383F0-2ACC-422F-A854-9C13494AF697}"/>
    <cellStyle name="Normal" xfId="0" builtinId="0"/>
    <cellStyle name="Normal 2" xfId="4" xr:uid="{105140A4-ED99-491D-86D2-1CAEA7C5BDF0}"/>
    <cellStyle name="Normal 5 3 2 2 2 7 2 2 3 3 3 5 7" xfId="9" xr:uid="{AA2D3143-2684-4259-A1C5-AFAD0AF0F8BF}"/>
    <cellStyle name="Percent" xfId="2" builtinId="5"/>
    <cellStyle name="Percent 2" xfId="5" xr:uid="{B4059137-FAD1-4136-A083-185BF65BCB34}"/>
    <cellStyle name="Percent 5 3 2 2 2 7 2 2 3 3 3 5 7" xfId="8" xr:uid="{F9C47CA8-D213-438A-87F6-6B85EF670A17}"/>
  </cellStyles>
  <dxfs count="0"/>
  <tableStyles count="0" defaultTableStyle="TableStyleMedium2" defaultPivotStyle="PivotStyleLight16"/>
  <colors>
    <mruColors>
      <color rgb="FFF6F3F0"/>
      <color rgb="FFFF7E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1778000</xdr:colOff>
      <xdr:row>2</xdr:row>
      <xdr:rowOff>113967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6DC01D-B406-4998-AE50-525E58B06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682" y="184727"/>
          <a:ext cx="1778000" cy="288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1778000</xdr:colOff>
      <xdr:row>3</xdr:row>
      <xdr:rowOff>23882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523E8A-3947-2672-0A8D-9864760CD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435" y="132522"/>
          <a:ext cx="1778000" cy="288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1778000</xdr:colOff>
      <xdr:row>3</xdr:row>
      <xdr:rowOff>19984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254439F-18C2-E2FB-0BE2-346EA0F37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27000"/>
          <a:ext cx="1778000" cy="288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1778000</xdr:colOff>
      <xdr:row>2</xdr:row>
      <xdr:rowOff>113079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82C9B3-EC64-C1B4-7464-6AF2106D1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462" y="185615"/>
          <a:ext cx="1778000" cy="288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1778000</xdr:colOff>
      <xdr:row>2</xdr:row>
      <xdr:rowOff>111125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2AEB66-DCEF-11C2-C2D0-A3F8F36A2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0" y="184150"/>
          <a:ext cx="1778000" cy="288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1778000</xdr:colOff>
      <xdr:row>2</xdr:row>
      <xdr:rowOff>111125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78A95D-DC33-4895-B148-88C54C41D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0" y="184150"/>
          <a:ext cx="1778000" cy="288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43</xdr:row>
      <xdr:rowOff>139700</xdr:rowOff>
    </xdr:from>
    <xdr:to>
      <xdr:col>11</xdr:col>
      <xdr:colOff>261620</xdr:colOff>
      <xdr:row>45</xdr:row>
      <xdr:rowOff>72247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E70ACD-3376-4DF9-A065-C3B06C93B1CB}"/>
            </a:ext>
          </a:extLst>
        </xdr:cNvPr>
        <xdr:cNvSpPr txBox="1"/>
      </xdr:nvSpPr>
      <xdr:spPr>
        <a:xfrm>
          <a:off x="571500" y="8108950"/>
          <a:ext cx="12178453" cy="313547"/>
        </a:xfrm>
        <a:prstGeom prst="rect">
          <a:avLst/>
        </a:prstGeom>
        <a:noFill/>
      </xdr:spPr>
      <xdr:txBody>
        <a:bodyPr wrap="square" rIns="0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1219053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750" b="0" i="0" u="none" strike="noStrike" kern="1200" cap="none" spc="0" normalizeH="0" baseline="0">
              <a:ln>
                <a:noFill/>
              </a:ln>
              <a:solidFill>
                <a:srgbClr val="FFFFFF">
                  <a:lumMod val="50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Days sales outstanding and days purchases outstanding methodology utilizes 91-day quarters and 365-day years. </a:t>
          </a:r>
          <a:endParaRPr kumimoji="0" lang="en-US" sz="750" b="0" i="0" u="none" strike="noStrike" kern="1200" cap="none" spc="0" normalizeH="0" baseline="30000">
            <a:ln>
              <a:noFill/>
            </a:ln>
            <a:solidFill>
              <a:srgbClr val="FFFFFF">
                <a:lumMod val="50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1219053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750" b="0" i="0" u="none" strike="noStrike" kern="1200" cap="none" spc="0" normalizeH="0" baseline="30000">
              <a:ln>
                <a:noFill/>
              </a:ln>
              <a:solidFill>
                <a:srgbClr val="FFFFFF">
                  <a:lumMod val="50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0" lang="en-US" sz="750" b="0" i="0" u="none" strike="noStrike" kern="1200" cap="none" spc="0" normalizeH="0" baseline="0">
              <a:ln>
                <a:noFill/>
              </a:ln>
              <a:solidFill>
                <a:srgbClr val="FFFFFF">
                  <a:lumMod val="50000"/>
                </a:srgb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Payroll and related expense plus other employee related expense are subtracted out of our cost of sales and SG&amp;A for DPO purposes in order to reflect the company’s expense amounts that flow through accounts payable.</a:t>
          </a:r>
          <a:endParaRPr kumimoji="0" lang="en-US" sz="750" b="0" i="0" u="none" strike="noStrike" kern="1200" cap="none" spc="0" normalizeH="0" baseline="30000">
            <a:ln>
              <a:noFill/>
            </a:ln>
            <a:solidFill>
              <a:srgbClr val="FFFFFF">
                <a:lumMod val="50000"/>
              </a:srgb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1778000</xdr:colOff>
      <xdr:row>2</xdr:row>
      <xdr:rowOff>111125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57191EF-F13C-4FE7-BEDF-AB634DBD1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0" y="177800"/>
          <a:ext cx="1778000" cy="288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1778000</xdr:colOff>
      <xdr:row>3</xdr:row>
      <xdr:rowOff>23882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5C38A5-C37E-8D5A-EF20-050B2C73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27000"/>
          <a:ext cx="1778000" cy="2889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1778000</xdr:colOff>
      <xdr:row>2</xdr:row>
      <xdr:rowOff>113079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6D5182-6241-68AB-E898-6327078B0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462" y="185615"/>
          <a:ext cx="1778000" cy="288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xcportal-my.sharepoint.com/personal/michael_frantzen_dxc_com/Documents/Desktop/Work%20File%20for%20other%20things...ED%20Supplemental%20Slides_Q4FY24.xlsx" TargetMode="External"/><Relationship Id="rId1" Type="http://schemas.openxmlformats.org/officeDocument/2006/relationships/externalLinkPath" Target="https://dxcportal.sharepoint.com/personal/michael_frantzen_dxc_com/Documents/Desktop/Work%20File%20for%20other%20things...ED%20Supplemental%20Slides_Q4FY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_Tab"/>
      <sheetName val="Organic Rev_Backlog"/>
      <sheetName val="Organic Rev_BTB"/>
      <sheetName val="Organic Rev-QoQ"/>
      <sheetName val="Service &amp; Resale_Offering"/>
      <sheetName val="Insurance Key Metrics"/>
      <sheetName val="Service &amp; Resale_Organic"/>
      <sheetName val="Segment Profit to IBT"/>
      <sheetName val="Adjusted EBIT Rec"/>
      <sheetName val="Non-GAAP IS Measures"/>
      <sheetName val="Non-GAAP IS Measures (tax)"/>
      <sheetName val="Non-GAAP IS Measures (EPS)"/>
      <sheetName val="Non-GAAP IS Mearsures (NI)"/>
      <sheetName val="Headcount - IS Driver"/>
      <sheetName val="OI and Pension Income"/>
      <sheetName val="Adj EBIT ex. Pension Income"/>
      <sheetName val="Sheet2"/>
      <sheetName val="Non-GAAP EPS ex. Pension"/>
      <sheetName val="Balance Sheet (Assets)"/>
      <sheetName val="Balance Sheet (Liabilities)"/>
      <sheetName val="Net Debt &amp; Leverage Ratios"/>
      <sheetName val="Working Cap Key Metrics"/>
      <sheetName val="CF From Operating"/>
      <sheetName val="Key CF Drivers"/>
      <sheetName val="CF Drivers"/>
      <sheetName val="Free Cash Flow"/>
      <sheetName val="Sheet1"/>
      <sheetName val="FY21 FCF to TTM FCF"/>
      <sheetName val="NG Rec - Organic Rev Offering"/>
    </sheetNames>
    <sheetDataSet>
      <sheetData sheetId="0"/>
      <sheetData sheetId="1"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</sheetData>
      <sheetData sheetId="2">
        <row r="32">
          <cell r="P32">
            <v>0</v>
          </cell>
        </row>
        <row r="33">
          <cell r="P33">
            <v>0</v>
          </cell>
        </row>
        <row r="36">
          <cell r="P36">
            <v>0</v>
          </cell>
        </row>
        <row r="37">
          <cell r="P37">
            <v>0</v>
          </cell>
        </row>
      </sheetData>
      <sheetData sheetId="3">
        <row r="28">
          <cell r="V28">
            <v>0</v>
          </cell>
        </row>
        <row r="29">
          <cell r="V29">
            <v>0</v>
          </cell>
        </row>
        <row r="30">
          <cell r="V30">
            <v>0</v>
          </cell>
        </row>
        <row r="33">
          <cell r="V33">
            <v>2.6020852139652106E-18</v>
          </cell>
        </row>
        <row r="34">
          <cell r="V34">
            <v>-8.6736173798840355E-19</v>
          </cell>
        </row>
        <row r="35">
          <cell r="V35">
            <v>-2.1684043449710089E-18</v>
          </cell>
        </row>
      </sheetData>
      <sheetData sheetId="4">
        <row r="58">
          <cell r="P58">
            <v>0</v>
          </cell>
        </row>
        <row r="59">
          <cell r="P59">
            <v>0</v>
          </cell>
        </row>
        <row r="60">
          <cell r="P60">
            <v>-1.1495552000421183E-3</v>
          </cell>
        </row>
        <row r="61">
          <cell r="P61">
            <v>1.4955520004253375E-4</v>
          </cell>
        </row>
      </sheetData>
      <sheetData sheetId="5">
        <row r="18">
          <cell r="U18">
            <v>0</v>
          </cell>
        </row>
        <row r="19">
          <cell r="U19">
            <v>-1.6060814412424086E-3</v>
          </cell>
        </row>
      </sheetData>
      <sheetData sheetId="6">
        <row r="29">
          <cell r="V29">
            <v>0</v>
          </cell>
        </row>
        <row r="30">
          <cell r="V30">
            <v>0</v>
          </cell>
        </row>
        <row r="31">
          <cell r="V31">
            <v>0</v>
          </cell>
        </row>
        <row r="34">
          <cell r="V34">
            <v>-2.7755575615628914E-17</v>
          </cell>
        </row>
        <row r="35">
          <cell r="V35">
            <v>-8.6736173798840355E-19</v>
          </cell>
        </row>
        <row r="36">
          <cell r="V36">
            <v>0</v>
          </cell>
        </row>
      </sheetData>
      <sheetData sheetId="7">
        <row r="40">
          <cell r="U40">
            <v>0</v>
          </cell>
        </row>
        <row r="41">
          <cell r="U41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-1.4364636578290679E-3</v>
          </cell>
        </row>
        <row r="45">
          <cell r="U45">
            <v>-1.0374010489246077E-4</v>
          </cell>
        </row>
        <row r="46">
          <cell r="U46">
            <v>-1.6183197733631027E-4</v>
          </cell>
        </row>
      </sheetData>
      <sheetData sheetId="8">
        <row r="36">
          <cell r="U36">
            <v>0</v>
          </cell>
        </row>
        <row r="37">
          <cell r="U37">
            <v>0</v>
          </cell>
        </row>
        <row r="38">
          <cell r="U38">
            <v>2.780108123823205E-3</v>
          </cell>
        </row>
      </sheetData>
      <sheetData sheetId="9">
        <row r="41">
          <cell r="U41">
            <v>0</v>
          </cell>
        </row>
        <row r="42">
          <cell r="U42">
            <v>-1.4356241006816019E-3</v>
          </cell>
        </row>
      </sheetData>
      <sheetData sheetId="10">
        <row r="40">
          <cell r="U40">
            <v>3.1691036133919825E-3</v>
          </cell>
        </row>
        <row r="41">
          <cell r="U41">
            <v>-1.8583232266985161E-3</v>
          </cell>
        </row>
      </sheetData>
      <sheetData sheetId="11">
        <row r="28">
          <cell r="U28">
            <v>6.1029416137035192E-3</v>
          </cell>
        </row>
      </sheetData>
      <sheetData sheetId="12">
        <row r="31">
          <cell r="U31">
            <v>5.2681352111258684E-2</v>
          </cell>
        </row>
      </sheetData>
      <sheetData sheetId="13">
        <row r="25">
          <cell r="U25">
            <v>0</v>
          </cell>
        </row>
        <row r="26">
          <cell r="U26">
            <v>0</v>
          </cell>
        </row>
      </sheetData>
      <sheetData sheetId="14">
        <row r="30">
          <cell r="U30">
            <v>0</v>
          </cell>
        </row>
      </sheetData>
      <sheetData sheetId="15"/>
      <sheetData sheetId="16"/>
      <sheetData sheetId="17"/>
      <sheetData sheetId="18">
        <row r="25">
          <cell r="U25">
            <v>0</v>
          </cell>
        </row>
      </sheetData>
      <sheetData sheetId="19">
        <row r="32">
          <cell r="U32">
            <v>0</v>
          </cell>
        </row>
      </sheetData>
      <sheetData sheetId="20">
        <row r="27">
          <cell r="U27">
            <v>1.4146812176727419E-2</v>
          </cell>
        </row>
      </sheetData>
      <sheetData sheetId="21">
        <row r="26">
          <cell r="U26">
            <v>0</v>
          </cell>
        </row>
        <row r="27">
          <cell r="U27">
            <v>0</v>
          </cell>
        </row>
        <row r="28">
          <cell r="U28">
            <v>0</v>
          </cell>
        </row>
      </sheetData>
      <sheetData sheetId="22">
        <row r="39">
          <cell r="U39">
            <v>0</v>
          </cell>
        </row>
      </sheetData>
      <sheetData sheetId="23">
        <row r="30">
          <cell r="U30">
            <v>0</v>
          </cell>
        </row>
        <row r="31">
          <cell r="U31">
            <v>0</v>
          </cell>
        </row>
        <row r="32">
          <cell r="U32">
            <v>0</v>
          </cell>
        </row>
        <row r="33">
          <cell r="U33">
            <v>0</v>
          </cell>
        </row>
        <row r="34">
          <cell r="U34">
            <v>0</v>
          </cell>
        </row>
        <row r="36">
          <cell r="U36">
            <v>5.6653790934775572E-4</v>
          </cell>
        </row>
      </sheetData>
      <sheetData sheetId="24">
        <row r="20">
          <cell r="U20">
            <v>0</v>
          </cell>
        </row>
      </sheetData>
      <sheetData sheetId="25">
        <row r="28">
          <cell r="U28">
            <v>0</v>
          </cell>
        </row>
        <row r="29">
          <cell r="U29">
            <v>0</v>
          </cell>
        </row>
      </sheetData>
      <sheetData sheetId="26"/>
      <sheetData sheetId="27">
        <row r="23">
          <cell r="M23">
            <v>0</v>
          </cell>
        </row>
      </sheetData>
      <sheetData sheetId="28">
        <row r="20">
          <cell r="N20">
            <v>0</v>
          </cell>
        </row>
        <row r="21">
          <cell r="N21">
            <v>8.2399365108898337E-18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EEFA030-88C7-4244-9734-AF44C6B77E22}">
  <we:reference id="db18cc72-1a17-45df-b60e-7ffb655e8af5" version="1.0.0.4" store="EXCatalog" storeType="EXCatalog"/>
  <we:alternateReferences>
    <we:reference id="WA104381701" version="1.0.0.4" store="en-US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997E8-7F56-4183-A032-C7F9CE39CB46}">
  <sheetPr codeName="Sheet1">
    <tabColor rgb="FFF6F3F0"/>
  </sheetPr>
  <dimension ref="B3:D14"/>
  <sheetViews>
    <sheetView showGridLines="0" tabSelected="1" zoomScale="130" zoomScaleNormal="130" workbookViewId="0">
      <selection activeCell="C19" sqref="C19"/>
    </sheetView>
  </sheetViews>
  <sheetFormatPr defaultColWidth="8.81640625" defaultRowHeight="14" x14ac:dyDescent="0.3"/>
  <cols>
    <col min="1" max="1" width="8.81640625" style="2"/>
    <col min="2" max="2" width="60.1796875" style="2" customWidth="1"/>
    <col min="3" max="3" width="2.54296875" style="2" customWidth="1"/>
    <col min="4" max="16384" width="8.81640625" style="2"/>
  </cols>
  <sheetData>
    <row r="3" spans="2:4" x14ac:dyDescent="0.3">
      <c r="B3" s="1"/>
      <c r="C3" s="1"/>
    </row>
    <row r="6" spans="2:4" ht="15.5" x14ac:dyDescent="0.35">
      <c r="B6" s="3" t="s">
        <v>0</v>
      </c>
      <c r="C6" s="4"/>
      <c r="D6" s="5" t="s">
        <v>1</v>
      </c>
    </row>
    <row r="7" spans="2:4" ht="15.5" x14ac:dyDescent="0.35">
      <c r="B7" s="6" t="s">
        <v>2</v>
      </c>
      <c r="C7" s="4"/>
      <c r="D7" s="7">
        <v>1</v>
      </c>
    </row>
    <row r="8" spans="2:4" ht="15.5" x14ac:dyDescent="0.35">
      <c r="B8" s="6" t="s">
        <v>3</v>
      </c>
      <c r="C8" s="4"/>
      <c r="D8" s="7">
        <v>2</v>
      </c>
    </row>
    <row r="9" spans="2:4" ht="15.5" x14ac:dyDescent="0.35">
      <c r="B9" s="6" t="s">
        <v>4</v>
      </c>
      <c r="C9" s="8"/>
      <c r="D9" s="7">
        <v>3</v>
      </c>
    </row>
    <row r="10" spans="2:4" ht="15.5" x14ac:dyDescent="0.35">
      <c r="B10" s="6" t="s">
        <v>5</v>
      </c>
      <c r="C10" s="4"/>
      <c r="D10" s="7">
        <v>4</v>
      </c>
    </row>
    <row r="11" spans="2:4" ht="15.5" x14ac:dyDescent="0.35">
      <c r="B11" s="6" t="s">
        <v>6</v>
      </c>
      <c r="C11" s="4"/>
      <c r="D11" s="7">
        <v>5</v>
      </c>
    </row>
    <row r="12" spans="2:4" ht="15.5" x14ac:dyDescent="0.35">
      <c r="B12" s="6" t="s">
        <v>7</v>
      </c>
      <c r="C12" s="8"/>
      <c r="D12" s="7">
        <v>6</v>
      </c>
    </row>
    <row r="13" spans="2:4" ht="15.5" x14ac:dyDescent="0.35">
      <c r="B13" s="6" t="s">
        <v>8</v>
      </c>
      <c r="D13" s="7">
        <v>7</v>
      </c>
    </row>
    <row r="14" spans="2:4" ht="15.5" x14ac:dyDescent="0.35">
      <c r="B14" s="6" t="s">
        <v>9</v>
      </c>
      <c r="D14" s="7">
        <v>8</v>
      </c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AD25D-46DF-47D3-9789-3575344CE6D7}">
  <sheetPr codeName="Sheet2">
    <tabColor rgb="FFF6F3F0"/>
    <pageSetUpPr fitToPage="1"/>
  </sheetPr>
  <dimension ref="B4:AO78"/>
  <sheetViews>
    <sheetView showGridLines="0" topLeftCell="I1" zoomScale="115" zoomScaleNormal="115" workbookViewId="0">
      <selection activeCell="AD20" sqref="AD20"/>
    </sheetView>
  </sheetViews>
  <sheetFormatPr defaultColWidth="8.81640625" defaultRowHeight="10.5" x14ac:dyDescent="0.25"/>
  <cols>
    <col min="1" max="1" width="8.81640625" style="10"/>
    <col min="2" max="2" width="52.81640625" style="10" customWidth="1"/>
    <col min="3" max="6" width="7.81640625" style="10" hidden="1" customWidth="1"/>
    <col min="7" max="7" width="8.1796875" style="10" hidden="1" customWidth="1"/>
    <col min="8" max="11" width="7.81640625" style="10" customWidth="1"/>
    <col min="12" max="12" width="8.1796875" style="10" customWidth="1"/>
    <col min="13" max="16" width="7.81640625" style="10" customWidth="1"/>
    <col min="17" max="17" width="8.1796875" style="10" bestFit="1" customWidth="1"/>
    <col min="18" max="20" width="7.81640625" style="10" customWidth="1"/>
    <col min="21" max="22" width="8.81640625" style="10"/>
    <col min="23" max="23" width="7.81640625" style="10" customWidth="1"/>
    <col min="24" max="16384" width="8.81640625" style="10"/>
  </cols>
  <sheetData>
    <row r="4" spans="2:41" x14ac:dyDescent="0.25">
      <c r="B4" s="9"/>
      <c r="C4" s="9"/>
      <c r="D4" s="9"/>
      <c r="E4" s="9"/>
    </row>
    <row r="5" spans="2:41" ht="18" x14ac:dyDescent="0.25">
      <c r="B5" s="11" t="s">
        <v>10</v>
      </c>
      <c r="C5" s="9"/>
      <c r="D5" s="9"/>
      <c r="E5" s="9"/>
    </row>
    <row r="7" spans="2:41" x14ac:dyDescent="0.25">
      <c r="B7" s="9" t="s">
        <v>11</v>
      </c>
      <c r="C7" s="12"/>
      <c r="D7" s="13"/>
      <c r="E7" s="13"/>
    </row>
    <row r="8" spans="2:41" x14ac:dyDescent="0.25">
      <c r="B8" s="9"/>
      <c r="C8" s="13"/>
      <c r="D8" s="13"/>
      <c r="E8" s="13"/>
    </row>
    <row r="9" spans="2:41" ht="21.5" thickBot="1" x14ac:dyDescent="0.3">
      <c r="B9" s="123"/>
      <c r="C9" s="123" t="s">
        <v>12</v>
      </c>
      <c r="D9" s="123" t="s">
        <v>13</v>
      </c>
      <c r="E9" s="123" t="s">
        <v>14</v>
      </c>
      <c r="F9" s="123" t="s">
        <v>15</v>
      </c>
      <c r="G9" s="123" t="s">
        <v>16</v>
      </c>
      <c r="H9" s="123" t="s">
        <v>17</v>
      </c>
      <c r="I9" s="123" t="s">
        <v>18</v>
      </c>
      <c r="J9" s="123" t="s">
        <v>19</v>
      </c>
      <c r="K9" s="123" t="s">
        <v>20</v>
      </c>
      <c r="L9" s="123" t="s">
        <v>21</v>
      </c>
      <c r="M9" s="123" t="s">
        <v>22</v>
      </c>
      <c r="N9" s="123" t="s">
        <v>23</v>
      </c>
      <c r="O9" s="123" t="s">
        <v>24</v>
      </c>
      <c r="P9" s="123" t="s">
        <v>25</v>
      </c>
      <c r="Q9" s="123" t="s">
        <v>26</v>
      </c>
      <c r="R9" s="123" t="s">
        <v>27</v>
      </c>
      <c r="S9" s="123" t="s">
        <v>28</v>
      </c>
      <c r="T9" s="123" t="s">
        <v>29</v>
      </c>
      <c r="U9" s="123" t="s">
        <v>30</v>
      </c>
      <c r="V9" s="123" t="s">
        <v>31</v>
      </c>
      <c r="W9" s="123" t="s">
        <v>32</v>
      </c>
      <c r="X9" s="123" t="s">
        <v>33</v>
      </c>
      <c r="Y9" s="123" t="s">
        <v>318</v>
      </c>
      <c r="Z9" s="123" t="s">
        <v>325</v>
      </c>
      <c r="AA9" s="123" t="s">
        <v>326</v>
      </c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1" spans="2:41" x14ac:dyDescent="0.25">
      <c r="B11" s="15" t="s">
        <v>34</v>
      </c>
      <c r="C11" s="16">
        <v>4141</v>
      </c>
      <c r="D11" s="16">
        <v>4027</v>
      </c>
      <c r="E11" s="16">
        <v>4089</v>
      </c>
      <c r="F11" s="16">
        <v>4008</v>
      </c>
      <c r="G11" s="16">
        <v>16265</v>
      </c>
      <c r="H11" s="16">
        <v>3707</v>
      </c>
      <c r="I11" s="16">
        <v>3566</v>
      </c>
      <c r="J11" s="16">
        <v>3566</v>
      </c>
      <c r="K11" s="16">
        <v>3591</v>
      </c>
      <c r="L11" s="16">
        <v>14430</v>
      </c>
      <c r="M11" s="16">
        <v>3446</v>
      </c>
      <c r="N11" s="16">
        <v>3436</v>
      </c>
      <c r="O11" s="16">
        <v>3399</v>
      </c>
      <c r="P11" s="16">
        <v>3386</v>
      </c>
      <c r="Q11" s="16">
        <v>13667</v>
      </c>
      <c r="R11" s="16">
        <v>3236</v>
      </c>
      <c r="S11" s="16">
        <v>3241</v>
      </c>
      <c r="T11" s="16">
        <v>3225</v>
      </c>
      <c r="U11" s="16">
        <v>3169</v>
      </c>
      <c r="V11" s="16">
        <v>12871</v>
      </c>
      <c r="W11" s="16">
        <v>3159</v>
      </c>
      <c r="X11" s="16">
        <v>3161</v>
      </c>
      <c r="Y11" s="16">
        <v>3194</v>
      </c>
      <c r="Z11" s="16">
        <v>3130</v>
      </c>
      <c r="AA11" s="16">
        <v>12644</v>
      </c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</row>
    <row r="12" spans="2:41" x14ac:dyDescent="0.25">
      <c r="B12" s="17" t="s">
        <v>35</v>
      </c>
      <c r="C12" s="18">
        <v>-0.08</v>
      </c>
      <c r="D12" s="18">
        <v>-0.11600000000000001</v>
      </c>
      <c r="E12" s="18">
        <v>-4.5999999999999999E-2</v>
      </c>
      <c r="F12" s="18">
        <v>-8.5999999999999993E-2</v>
      </c>
      <c r="G12" s="18">
        <v>-8.3000000000000004E-2</v>
      </c>
      <c r="H12" s="18">
        <v>-0.105</v>
      </c>
      <c r="I12" s="18">
        <v>-0.114</v>
      </c>
      <c r="J12" s="18">
        <v>-0.128</v>
      </c>
      <c r="K12" s="18">
        <v>-0.104</v>
      </c>
      <c r="L12" s="18">
        <v>-0.113</v>
      </c>
      <c r="M12" s="18">
        <v>-7.0000000000000007E-2</v>
      </c>
      <c r="N12" s="18">
        <v>-3.5999999999999997E-2</v>
      </c>
      <c r="O12" s="18">
        <v>-4.7E-2</v>
      </c>
      <c r="P12" s="18">
        <v>-5.7000000000000002E-2</v>
      </c>
      <c r="Q12" s="18">
        <v>-5.2999999999999999E-2</v>
      </c>
      <c r="R12" s="18">
        <v>-6.0940220545560031E-2</v>
      </c>
      <c r="S12" s="18">
        <v>-5.7000000000000002E-2</v>
      </c>
      <c r="T12" s="18">
        <v>-5.1191526919682206E-2</v>
      </c>
      <c r="U12" s="18">
        <v>-6.4087418783224992E-2</v>
      </c>
      <c r="V12" s="18">
        <v>-5.8242481890685593E-2</v>
      </c>
      <c r="W12" s="18">
        <v>-2.3942611525440614E-2</v>
      </c>
      <c r="X12" s="18">
        <v>-2.4683739586547401E-2</v>
      </c>
      <c r="Y12" s="18">
        <v>-9.6124031007751905E-3</v>
      </c>
      <c r="Z12" s="18">
        <v>-1.2E-2</v>
      </c>
      <c r="AA12" s="18">
        <v>-1.7999999999999999E-2</v>
      </c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</row>
    <row r="13" spans="2:41" x14ac:dyDescent="0.25">
      <c r="B13" s="17" t="s">
        <v>36</v>
      </c>
      <c r="C13" s="18">
        <v>-3.6999999999999998E-2</v>
      </c>
      <c r="D13" s="18">
        <v>-2.4E-2</v>
      </c>
      <c r="E13" s="18">
        <v>-1.4E-2</v>
      </c>
      <c r="F13" s="18">
        <v>-2.8000000000000001E-2</v>
      </c>
      <c r="G13" s="18">
        <v>-2.5999999999999999E-2</v>
      </c>
      <c r="H13" s="18">
        <v>-2.5999999999999999E-2</v>
      </c>
      <c r="I13" s="18">
        <v>-1.4999999999999999E-2</v>
      </c>
      <c r="J13" s="18">
        <v>-3.7999999999999999E-2</v>
      </c>
      <c r="K13" s="18">
        <v>-2.9000000000000001E-2</v>
      </c>
      <c r="L13" s="18">
        <v>-2.7E-2</v>
      </c>
      <c r="M13" s="18">
        <v>-3.5999999999999997E-2</v>
      </c>
      <c r="N13" s="18">
        <v>-3.5999999999999997E-2</v>
      </c>
      <c r="O13" s="18">
        <v>-4.4999999999999998E-2</v>
      </c>
      <c r="P13" s="18">
        <v>-4.9000000000000002E-2</v>
      </c>
      <c r="Q13" s="18">
        <v>-4.1000000000000002E-2</v>
      </c>
      <c r="R13" s="18">
        <v>-4.3999999999999997E-2</v>
      </c>
      <c r="S13" s="18">
        <v>-5.6000000000000001E-2</v>
      </c>
      <c r="T13" s="18">
        <v>-4.2000000000000003E-2</v>
      </c>
      <c r="U13" s="18">
        <v>-4.2000000000000003E-2</v>
      </c>
      <c r="V13" s="18">
        <v>-4.5999999999999999E-2</v>
      </c>
      <c r="W13" s="18">
        <v>-4.3130431246173856E-2</v>
      </c>
      <c r="X13" s="18">
        <v>-4.2000000000000003E-2</v>
      </c>
      <c r="Y13" s="18">
        <v>-4.2999999999999997E-2</v>
      </c>
      <c r="Z13" s="18">
        <v>-6.6000000000000003E-2</v>
      </c>
      <c r="AA13" s="18">
        <v>-4.8000000000000001E-2</v>
      </c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</row>
    <row r="14" spans="2:41" x14ac:dyDescent="0.2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</row>
    <row r="15" spans="2:41" x14ac:dyDescent="0.25">
      <c r="B15" s="15" t="s">
        <v>37</v>
      </c>
      <c r="C15" s="16">
        <v>3255</v>
      </c>
      <c r="D15" s="16">
        <v>3088</v>
      </c>
      <c r="E15" s="16">
        <v>3179</v>
      </c>
      <c r="F15" s="16">
        <v>3161</v>
      </c>
      <c r="G15" s="16">
        <v>12683</v>
      </c>
      <c r="H15" s="16">
        <v>2930</v>
      </c>
      <c r="I15" s="16">
        <v>2775</v>
      </c>
      <c r="J15" s="16">
        <v>2799</v>
      </c>
      <c r="K15" s="16">
        <v>2742</v>
      </c>
      <c r="L15" s="16">
        <v>11246</v>
      </c>
      <c r="M15" s="16">
        <v>2719</v>
      </c>
      <c r="N15" s="16">
        <v>2633</v>
      </c>
      <c r="O15" s="16">
        <v>2636</v>
      </c>
      <c r="P15" s="16">
        <v>2588</v>
      </c>
      <c r="Q15" s="16">
        <v>10576</v>
      </c>
      <c r="R15" s="16">
        <v>2526</v>
      </c>
      <c r="S15" s="16">
        <v>2427</v>
      </c>
      <c r="T15" s="16">
        <v>2416</v>
      </c>
      <c r="U15" s="20">
        <v>2401</v>
      </c>
      <c r="V15" s="16">
        <v>9770</v>
      </c>
      <c r="W15" s="16">
        <v>2388</v>
      </c>
      <c r="X15" s="16">
        <v>2383</v>
      </c>
      <c r="Y15" s="16">
        <v>2435</v>
      </c>
      <c r="Z15" s="16">
        <v>2407</v>
      </c>
      <c r="AA15" s="16">
        <v>9613</v>
      </c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</row>
    <row r="16" spans="2:41" ht="11" thickBot="1" x14ac:dyDescent="0.3">
      <c r="B16" s="15" t="s">
        <v>38</v>
      </c>
      <c r="C16" s="21">
        <v>886</v>
      </c>
      <c r="D16" s="21">
        <v>939</v>
      </c>
      <c r="E16" s="21">
        <v>910</v>
      </c>
      <c r="F16" s="21">
        <v>847</v>
      </c>
      <c r="G16" s="21">
        <v>3582</v>
      </c>
      <c r="H16" s="22">
        <v>777</v>
      </c>
      <c r="I16" s="22">
        <v>791</v>
      </c>
      <c r="J16" s="22">
        <v>767</v>
      </c>
      <c r="K16" s="22">
        <v>849</v>
      </c>
      <c r="L16" s="22">
        <v>3184</v>
      </c>
      <c r="M16" s="22">
        <v>727</v>
      </c>
      <c r="N16" s="22">
        <v>803</v>
      </c>
      <c r="O16" s="22">
        <v>763</v>
      </c>
      <c r="P16" s="22">
        <v>798</v>
      </c>
      <c r="Q16" s="22">
        <v>3091</v>
      </c>
      <c r="R16" s="22">
        <v>710</v>
      </c>
      <c r="S16" s="22">
        <v>814</v>
      </c>
      <c r="T16" s="22">
        <v>809</v>
      </c>
      <c r="U16" s="22">
        <v>768</v>
      </c>
      <c r="V16" s="22">
        <v>3101</v>
      </c>
      <c r="W16" s="22">
        <f>W11-W15</f>
        <v>771</v>
      </c>
      <c r="X16" s="22">
        <v>778</v>
      </c>
      <c r="Y16" s="22">
        <v>759</v>
      </c>
      <c r="Z16" s="22">
        <v>723</v>
      </c>
      <c r="AA16" s="22">
        <v>3031</v>
      </c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</row>
    <row r="17" spans="2:41" ht="11" thickTop="1" x14ac:dyDescent="0.25">
      <c r="B17" s="15" t="s">
        <v>39</v>
      </c>
      <c r="C17" s="16"/>
      <c r="D17" s="16"/>
      <c r="E17" s="16"/>
      <c r="F17" s="16"/>
      <c r="G17" s="16" t="s">
        <v>39</v>
      </c>
      <c r="H17" s="16"/>
      <c r="I17" s="16"/>
      <c r="J17" s="16"/>
      <c r="K17" s="16"/>
      <c r="L17" s="16" t="s">
        <v>39</v>
      </c>
      <c r="M17" s="16"/>
      <c r="N17" s="16"/>
      <c r="O17" s="16"/>
      <c r="P17" s="16"/>
      <c r="Q17" s="16" t="s">
        <v>39</v>
      </c>
      <c r="R17" s="16"/>
      <c r="S17" s="16"/>
      <c r="T17" s="16"/>
      <c r="U17" s="16"/>
      <c r="V17" s="16"/>
      <c r="W17" s="23"/>
      <c r="X17" s="23"/>
      <c r="Y17" s="23"/>
      <c r="Z17" s="23"/>
      <c r="AA17" s="23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</row>
    <row r="18" spans="2:41" ht="21" x14ac:dyDescent="0.25">
      <c r="B18" s="15" t="s">
        <v>40</v>
      </c>
      <c r="C18" s="20">
        <v>383</v>
      </c>
      <c r="D18" s="20">
        <v>370</v>
      </c>
      <c r="E18" s="20">
        <v>340</v>
      </c>
      <c r="F18" s="20">
        <v>315</v>
      </c>
      <c r="G18" s="20">
        <v>1408</v>
      </c>
      <c r="H18" s="20">
        <v>349</v>
      </c>
      <c r="I18" s="20">
        <v>324</v>
      </c>
      <c r="J18" s="20">
        <v>315</v>
      </c>
      <c r="K18" s="20">
        <v>387</v>
      </c>
      <c r="L18" s="20">
        <v>1375</v>
      </c>
      <c r="M18" s="20">
        <v>327</v>
      </c>
      <c r="N18" s="20">
        <v>328</v>
      </c>
      <c r="O18" s="20">
        <v>294</v>
      </c>
      <c r="P18" s="20">
        <v>295</v>
      </c>
      <c r="Q18" s="20">
        <v>1244</v>
      </c>
      <c r="R18" s="20">
        <v>301</v>
      </c>
      <c r="S18" s="20">
        <v>353</v>
      </c>
      <c r="T18" s="20">
        <v>335</v>
      </c>
      <c r="U18" s="20">
        <v>359</v>
      </c>
      <c r="V18" s="20">
        <v>1348</v>
      </c>
      <c r="W18" s="20">
        <v>394</v>
      </c>
      <c r="X18" s="20">
        <v>366</v>
      </c>
      <c r="Y18" s="20">
        <v>309</v>
      </c>
      <c r="Z18" s="20">
        <v>333</v>
      </c>
      <c r="AA18" s="20">
        <v>1402</v>
      </c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2:41" x14ac:dyDescent="0.25">
      <c r="B19" s="15" t="s">
        <v>41</v>
      </c>
      <c r="C19" s="20">
        <v>422</v>
      </c>
      <c r="D19" s="20">
        <v>448</v>
      </c>
      <c r="E19" s="20">
        <v>424</v>
      </c>
      <c r="F19" s="20">
        <v>423</v>
      </c>
      <c r="G19" s="20">
        <v>1717</v>
      </c>
      <c r="H19" s="20">
        <v>389</v>
      </c>
      <c r="I19" s="20">
        <v>380</v>
      </c>
      <c r="J19" s="20">
        <v>375</v>
      </c>
      <c r="K19" s="20">
        <v>375</v>
      </c>
      <c r="L19" s="20">
        <v>1519</v>
      </c>
      <c r="M19" s="20">
        <v>344</v>
      </c>
      <c r="N19" s="20">
        <v>361</v>
      </c>
      <c r="O19" s="20">
        <v>350</v>
      </c>
      <c r="P19" s="20">
        <v>349</v>
      </c>
      <c r="Q19" s="20">
        <v>1404</v>
      </c>
      <c r="R19" s="20">
        <v>326</v>
      </c>
      <c r="S19" s="20">
        <v>329</v>
      </c>
      <c r="T19" s="20">
        <v>320</v>
      </c>
      <c r="U19" s="20">
        <v>312</v>
      </c>
      <c r="V19" s="20">
        <v>1287</v>
      </c>
      <c r="W19" s="20">
        <v>304</v>
      </c>
      <c r="X19" s="20">
        <v>295</v>
      </c>
      <c r="Y19" s="20">
        <v>283</v>
      </c>
      <c r="Z19" s="20">
        <v>278</v>
      </c>
      <c r="AA19" s="20">
        <v>1160</v>
      </c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2:41" x14ac:dyDescent="0.25">
      <c r="B20" s="15" t="s">
        <v>42</v>
      </c>
      <c r="C20" s="20">
        <v>67</v>
      </c>
      <c r="D20" s="20">
        <v>145</v>
      </c>
      <c r="E20" s="20">
        <v>36</v>
      </c>
      <c r="F20" s="20">
        <v>70</v>
      </c>
      <c r="G20" s="20">
        <v>318</v>
      </c>
      <c r="H20" s="20">
        <v>33</v>
      </c>
      <c r="I20" s="20">
        <v>53</v>
      </c>
      <c r="J20" s="20">
        <v>49</v>
      </c>
      <c r="K20" s="20">
        <v>81</v>
      </c>
      <c r="L20" s="20">
        <v>216</v>
      </c>
      <c r="M20" s="20">
        <v>20</v>
      </c>
      <c r="N20" s="20">
        <v>35</v>
      </c>
      <c r="O20" s="20">
        <v>36</v>
      </c>
      <c r="P20" s="20">
        <v>20</v>
      </c>
      <c r="Q20" s="20">
        <v>111</v>
      </c>
      <c r="R20" s="20">
        <v>39</v>
      </c>
      <c r="S20" s="20">
        <v>42</v>
      </c>
      <c r="T20" s="20">
        <v>43</v>
      </c>
      <c r="U20" s="20">
        <v>29</v>
      </c>
      <c r="V20" s="20">
        <v>153</v>
      </c>
      <c r="W20" s="20">
        <v>37</v>
      </c>
      <c r="X20" s="20">
        <v>35</v>
      </c>
      <c r="Y20" s="20">
        <v>20</v>
      </c>
      <c r="Z20" s="20">
        <v>23</v>
      </c>
      <c r="AA20" s="20">
        <v>115</v>
      </c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2:41" x14ac:dyDescent="0.25">
      <c r="B21" s="15" t="s">
        <v>43</v>
      </c>
      <c r="C21" s="20">
        <v>-377</v>
      </c>
      <c r="D21" s="20">
        <v>0</v>
      </c>
      <c r="E21" s="20">
        <v>4</v>
      </c>
      <c r="F21" s="20">
        <v>2</v>
      </c>
      <c r="G21" s="20">
        <v>-371</v>
      </c>
      <c r="H21" s="20">
        <v>-29</v>
      </c>
      <c r="I21" s="20">
        <v>32</v>
      </c>
      <c r="J21" s="20">
        <v>9</v>
      </c>
      <c r="K21" s="20">
        <v>-202</v>
      </c>
      <c r="L21" s="20">
        <v>-190</v>
      </c>
      <c r="M21" s="20">
        <v>5</v>
      </c>
      <c r="N21" s="20">
        <v>2</v>
      </c>
      <c r="O21" s="20">
        <v>-103</v>
      </c>
      <c r="P21" s="20">
        <v>17</v>
      </c>
      <c r="Q21" s="20">
        <v>-79</v>
      </c>
      <c r="R21" s="20">
        <v>0</v>
      </c>
      <c r="S21" s="20">
        <v>0</v>
      </c>
      <c r="T21" s="20">
        <v>-7</v>
      </c>
      <c r="U21" s="20">
        <v>0</v>
      </c>
      <c r="V21" s="20">
        <v>-7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2:41" ht="11.15" customHeight="1" x14ac:dyDescent="0.25">
      <c r="B22" s="15" t="s">
        <v>44</v>
      </c>
      <c r="C22" s="20">
        <v>-103</v>
      </c>
      <c r="D22" s="20">
        <v>-102</v>
      </c>
      <c r="E22" s="20">
        <v>-85</v>
      </c>
      <c r="F22" s="20">
        <v>-791</v>
      </c>
      <c r="G22" s="20">
        <v>-1081</v>
      </c>
      <c r="H22" s="20">
        <v>-104</v>
      </c>
      <c r="I22" s="20">
        <v>-68</v>
      </c>
      <c r="J22" s="20">
        <v>-98</v>
      </c>
      <c r="K22" s="20">
        <v>1354</v>
      </c>
      <c r="L22" s="20">
        <v>1084</v>
      </c>
      <c r="M22" s="20">
        <v>-64</v>
      </c>
      <c r="N22" s="20">
        <v>-76</v>
      </c>
      <c r="O22" s="20">
        <v>-48</v>
      </c>
      <c r="P22" s="20">
        <v>406</v>
      </c>
      <c r="Q22" s="20">
        <v>218</v>
      </c>
      <c r="R22" s="20">
        <v>-45</v>
      </c>
      <c r="S22" s="20">
        <v>-21</v>
      </c>
      <c r="T22" s="20">
        <v>-28</v>
      </c>
      <c r="U22" s="20">
        <v>-282</v>
      </c>
      <c r="V22" s="20">
        <v>-376</v>
      </c>
      <c r="W22" s="20">
        <v>-39</v>
      </c>
      <c r="X22" s="20">
        <v>-56</v>
      </c>
      <c r="Y22" s="20">
        <v>-32</v>
      </c>
      <c r="Z22" s="20">
        <v>128</v>
      </c>
      <c r="AA22" s="20">
        <v>1</v>
      </c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2:41" ht="11" thickBot="1" x14ac:dyDescent="0.3">
      <c r="B23" s="15" t="s">
        <v>45</v>
      </c>
      <c r="C23" s="24">
        <v>466</v>
      </c>
      <c r="D23" s="24">
        <v>-203</v>
      </c>
      <c r="E23" s="24">
        <v>189</v>
      </c>
      <c r="F23" s="24">
        <v>828</v>
      </c>
      <c r="G23" s="24">
        <v>1280</v>
      </c>
      <c r="H23" s="25">
        <v>139</v>
      </c>
      <c r="I23" s="25">
        <v>70</v>
      </c>
      <c r="J23" s="25">
        <v>117</v>
      </c>
      <c r="K23" s="25">
        <v>-1146</v>
      </c>
      <c r="L23" s="25">
        <v>-820</v>
      </c>
      <c r="M23" s="25">
        <v>95</v>
      </c>
      <c r="N23" s="25">
        <v>153</v>
      </c>
      <c r="O23" s="25">
        <v>234</v>
      </c>
      <c r="P23" s="25">
        <v>-289</v>
      </c>
      <c r="Q23" s="25">
        <v>193</v>
      </c>
      <c r="R23" s="25">
        <v>89</v>
      </c>
      <c r="S23" s="25">
        <v>111</v>
      </c>
      <c r="T23" s="25">
        <v>146</v>
      </c>
      <c r="U23" s="25">
        <v>350</v>
      </c>
      <c r="V23" s="25">
        <v>696</v>
      </c>
      <c r="W23" s="25">
        <f>W16-SUM(W18:W22)</f>
        <v>75</v>
      </c>
      <c r="X23" s="25">
        <v>138</v>
      </c>
      <c r="Y23" s="25">
        <v>179</v>
      </c>
      <c r="Z23" s="25">
        <v>-39</v>
      </c>
      <c r="AA23" s="25">
        <v>353</v>
      </c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2:41" ht="11" thickTop="1" x14ac:dyDescent="0.25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26"/>
      <c r="W24" s="23"/>
      <c r="X24" s="23"/>
      <c r="Y24" s="23"/>
      <c r="Z24" s="23"/>
      <c r="AA24" s="23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</row>
    <row r="25" spans="2:41" x14ac:dyDescent="0.25">
      <c r="B25" s="15" t="s">
        <v>46</v>
      </c>
      <c r="C25" s="20">
        <v>62</v>
      </c>
      <c r="D25" s="20">
        <v>61</v>
      </c>
      <c r="E25" s="20">
        <v>38</v>
      </c>
      <c r="F25" s="20">
        <v>43</v>
      </c>
      <c r="G25" s="20">
        <v>204</v>
      </c>
      <c r="H25" s="20">
        <v>37</v>
      </c>
      <c r="I25" s="20">
        <v>44</v>
      </c>
      <c r="J25" s="20">
        <v>56</v>
      </c>
      <c r="K25" s="20">
        <v>63</v>
      </c>
      <c r="L25" s="20">
        <v>200</v>
      </c>
      <c r="M25" s="20">
        <v>66</v>
      </c>
      <c r="N25" s="20">
        <v>78</v>
      </c>
      <c r="O25" s="20">
        <v>78</v>
      </c>
      <c r="P25" s="20">
        <v>76</v>
      </c>
      <c r="Q25" s="20">
        <v>298</v>
      </c>
      <c r="R25" s="20">
        <v>72</v>
      </c>
      <c r="S25" s="20">
        <v>69</v>
      </c>
      <c r="T25" s="20">
        <v>66</v>
      </c>
      <c r="U25" s="20">
        <v>58</v>
      </c>
      <c r="V25" s="20">
        <v>265</v>
      </c>
      <c r="W25" s="20">
        <v>54</v>
      </c>
      <c r="X25" s="20">
        <v>53</v>
      </c>
      <c r="Y25" s="20">
        <v>54</v>
      </c>
      <c r="Z25" s="20">
        <v>55</v>
      </c>
      <c r="AA25" s="20">
        <v>216</v>
      </c>
      <c r="AB25" s="20" t="s">
        <v>39</v>
      </c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2:41" x14ac:dyDescent="0.25">
      <c r="B26" s="15" t="s">
        <v>47</v>
      </c>
      <c r="C26" s="20">
        <v>-20</v>
      </c>
      <c r="D26" s="20">
        <v>-16</v>
      </c>
      <c r="E26" s="20">
        <v>-15</v>
      </c>
      <c r="F26" s="20">
        <v>-14</v>
      </c>
      <c r="G26" s="20">
        <v>-65</v>
      </c>
      <c r="H26" s="20">
        <v>-20</v>
      </c>
      <c r="I26" s="20">
        <v>-28</v>
      </c>
      <c r="J26" s="20">
        <v>-41</v>
      </c>
      <c r="K26" s="20">
        <v>-46</v>
      </c>
      <c r="L26" s="20">
        <v>-135</v>
      </c>
      <c r="M26" s="20">
        <v>-49</v>
      </c>
      <c r="N26" s="20">
        <v>-53</v>
      </c>
      <c r="O26" s="20">
        <v>-56</v>
      </c>
      <c r="P26" s="20">
        <v>-56</v>
      </c>
      <c r="Q26" s="20">
        <v>-214</v>
      </c>
      <c r="R26" s="20">
        <v>-51</v>
      </c>
      <c r="S26" s="20">
        <v>-51</v>
      </c>
      <c r="T26" s="20">
        <v>-51</v>
      </c>
      <c r="U26" s="20">
        <v>-46</v>
      </c>
      <c r="V26" s="20">
        <v>-199</v>
      </c>
      <c r="W26" s="20">
        <v>-46</v>
      </c>
      <c r="X26" s="20">
        <v>-46</v>
      </c>
      <c r="Y26" s="20">
        <v>-46</v>
      </c>
      <c r="Z26" s="20">
        <v>-43</v>
      </c>
      <c r="AA26" s="20">
        <v>-181</v>
      </c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2:41" ht="11" thickBot="1" x14ac:dyDescent="0.3">
      <c r="B27" s="15" t="s">
        <v>48</v>
      </c>
      <c r="C27" s="24">
        <v>424</v>
      </c>
      <c r="D27" s="24">
        <v>-248</v>
      </c>
      <c r="E27" s="24">
        <v>166</v>
      </c>
      <c r="F27" s="24">
        <v>799</v>
      </c>
      <c r="G27" s="24">
        <v>1141</v>
      </c>
      <c r="H27" s="25">
        <v>122</v>
      </c>
      <c r="I27" s="25">
        <v>54</v>
      </c>
      <c r="J27" s="25">
        <v>102</v>
      </c>
      <c r="K27" s="25">
        <v>-1163</v>
      </c>
      <c r="L27" s="25">
        <v>-885</v>
      </c>
      <c r="M27" s="25">
        <v>78</v>
      </c>
      <c r="N27" s="25">
        <v>128</v>
      </c>
      <c r="O27" s="25">
        <v>212</v>
      </c>
      <c r="P27" s="25">
        <v>-309</v>
      </c>
      <c r="Q27" s="25">
        <v>109</v>
      </c>
      <c r="R27" s="25">
        <v>68</v>
      </c>
      <c r="S27" s="25">
        <v>93</v>
      </c>
      <c r="T27" s="25">
        <v>131</v>
      </c>
      <c r="U27" s="25">
        <v>338</v>
      </c>
      <c r="V27" s="25">
        <v>630</v>
      </c>
      <c r="W27" s="25">
        <v>67</v>
      </c>
      <c r="X27" s="25">
        <v>131</v>
      </c>
      <c r="Y27" s="25">
        <v>171</v>
      </c>
      <c r="Z27" s="25">
        <v>-51</v>
      </c>
      <c r="AA27" s="25">
        <v>318</v>
      </c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2:41" ht="11" thickTop="1" x14ac:dyDescent="0.25">
      <c r="B28" s="15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2:41" x14ac:dyDescent="0.25">
      <c r="B29" s="15" t="s">
        <v>49</v>
      </c>
      <c r="C29" s="20">
        <v>142</v>
      </c>
      <c r="D29" s="20">
        <v>-61</v>
      </c>
      <c r="E29" s="20">
        <v>64</v>
      </c>
      <c r="F29" s="20">
        <v>260</v>
      </c>
      <c r="G29" s="20">
        <v>405</v>
      </c>
      <c r="H29" s="20">
        <v>19</v>
      </c>
      <c r="I29" s="20">
        <v>26</v>
      </c>
      <c r="J29" s="20">
        <v>41</v>
      </c>
      <c r="K29" s="20">
        <v>-405</v>
      </c>
      <c r="L29" s="20">
        <v>-319</v>
      </c>
      <c r="M29" s="20">
        <v>36</v>
      </c>
      <c r="N29" s="20">
        <v>29</v>
      </c>
      <c r="O29" s="20">
        <v>72</v>
      </c>
      <c r="P29" s="20">
        <v>-114</v>
      </c>
      <c r="Q29" s="20">
        <v>23</v>
      </c>
      <c r="R29" s="20">
        <v>43</v>
      </c>
      <c r="S29" s="20">
        <v>48</v>
      </c>
      <c r="T29" s="20">
        <v>68</v>
      </c>
      <c r="U29" s="20">
        <v>75</v>
      </c>
      <c r="V29" s="20">
        <v>234</v>
      </c>
      <c r="W29" s="20">
        <v>49</v>
      </c>
      <c r="X29" s="20">
        <v>91</v>
      </c>
      <c r="Y29" s="20">
        <v>61</v>
      </c>
      <c r="Z29" s="20">
        <v>89</v>
      </c>
      <c r="AA29" s="20">
        <v>290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2:41" x14ac:dyDescent="0.25">
      <c r="B30" s="17" t="s">
        <v>50</v>
      </c>
      <c r="C30" s="27">
        <v>0.33490566037735847</v>
      </c>
      <c r="D30" s="27">
        <v>0.24596774193548387</v>
      </c>
      <c r="E30" s="27">
        <v>0.38554216867469882</v>
      </c>
      <c r="F30" s="27">
        <v>0.32540675844806005</v>
      </c>
      <c r="G30" s="27">
        <v>0.35495179666958809</v>
      </c>
      <c r="H30" s="27">
        <v>0.15573770491803279</v>
      </c>
      <c r="I30" s="27">
        <v>0.48148148148148145</v>
      </c>
      <c r="J30" s="27">
        <v>0.40196078431372551</v>
      </c>
      <c r="K30" s="27">
        <v>0.34823731728288909</v>
      </c>
      <c r="L30" s="27">
        <v>0.36045197740112994</v>
      </c>
      <c r="M30" s="27">
        <v>0.46153846153846156</v>
      </c>
      <c r="N30" s="27">
        <v>0.2265625</v>
      </c>
      <c r="O30" s="27">
        <v>0.33962264150943394</v>
      </c>
      <c r="P30" s="27">
        <v>0.36893203883495146</v>
      </c>
      <c r="Q30" s="27">
        <v>0.21100917431192662</v>
      </c>
      <c r="R30" s="27">
        <v>0.63235294117647056</v>
      </c>
      <c r="S30" s="27">
        <v>0.5161290322580645</v>
      </c>
      <c r="T30" s="27">
        <v>0.51908396946564883</v>
      </c>
      <c r="U30" s="27">
        <v>0.22189349112426035</v>
      </c>
      <c r="V30" s="27">
        <v>0.37142857142857144</v>
      </c>
      <c r="W30" s="27">
        <v>0.73134328358208955</v>
      </c>
      <c r="X30" s="27">
        <v>0.69465648854961803</v>
      </c>
      <c r="Y30" s="27">
        <v>0.35672514619883</v>
      </c>
      <c r="Z30" s="27">
        <v>-1.7450980392156901</v>
      </c>
      <c r="AA30" s="27">
        <v>0.91194968553459099</v>
      </c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</row>
    <row r="31" spans="2:41" ht="11" thickBot="1" x14ac:dyDescent="0.3">
      <c r="B31" s="15" t="s">
        <v>51</v>
      </c>
      <c r="C31" s="24">
        <v>282</v>
      </c>
      <c r="D31" s="24">
        <v>-187</v>
      </c>
      <c r="E31" s="24">
        <v>102</v>
      </c>
      <c r="F31" s="24">
        <v>539</v>
      </c>
      <c r="G31" s="24">
        <v>736</v>
      </c>
      <c r="H31" s="25">
        <v>103</v>
      </c>
      <c r="I31" s="25">
        <v>28</v>
      </c>
      <c r="J31" s="25">
        <v>61</v>
      </c>
      <c r="K31" s="25">
        <v>-758</v>
      </c>
      <c r="L31" s="25">
        <v>-566</v>
      </c>
      <c r="M31" s="25">
        <v>42</v>
      </c>
      <c r="N31" s="25">
        <v>99</v>
      </c>
      <c r="O31" s="25">
        <v>140</v>
      </c>
      <c r="P31" s="25">
        <v>-195</v>
      </c>
      <c r="Q31" s="25">
        <v>86</v>
      </c>
      <c r="R31" s="25">
        <v>25</v>
      </c>
      <c r="S31" s="25">
        <v>45</v>
      </c>
      <c r="T31" s="25">
        <v>63</v>
      </c>
      <c r="U31" s="25">
        <v>263</v>
      </c>
      <c r="V31" s="25">
        <v>396</v>
      </c>
      <c r="W31" s="25">
        <v>18</v>
      </c>
      <c r="X31" s="25">
        <v>40</v>
      </c>
      <c r="Y31" s="25">
        <v>110</v>
      </c>
      <c r="Z31" s="25">
        <v>-140</v>
      </c>
      <c r="AA31" s="25">
        <v>28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2:41" ht="19.5" customHeight="1" thickTop="1" x14ac:dyDescent="0.25">
      <c r="B32" s="15" t="s">
        <v>52</v>
      </c>
      <c r="C32" s="20">
        <v>4</v>
      </c>
      <c r="D32" s="20">
        <v>1</v>
      </c>
      <c r="E32" s="20">
        <v>4</v>
      </c>
      <c r="F32" s="20">
        <v>9</v>
      </c>
      <c r="G32" s="20">
        <v>18</v>
      </c>
      <c r="H32" s="20">
        <v>1</v>
      </c>
      <c r="I32" s="20">
        <v>1</v>
      </c>
      <c r="J32" s="20">
        <v>2</v>
      </c>
      <c r="K32" s="20">
        <v>-2</v>
      </c>
      <c r="L32" s="20">
        <v>2</v>
      </c>
      <c r="M32" s="20">
        <v>6</v>
      </c>
      <c r="N32" s="20">
        <v>0</v>
      </c>
      <c r="O32" s="20">
        <v>-16</v>
      </c>
      <c r="P32" s="20">
        <v>5</v>
      </c>
      <c r="Q32" s="20">
        <v>-5</v>
      </c>
      <c r="R32" s="20">
        <v>-1</v>
      </c>
      <c r="S32" s="20">
        <v>3</v>
      </c>
      <c r="T32" s="20">
        <v>6</v>
      </c>
      <c r="U32" s="20">
        <v>-1</v>
      </c>
      <c r="V32" s="20">
        <v>7</v>
      </c>
      <c r="W32" s="20">
        <v>2</v>
      </c>
      <c r="X32" s="20">
        <v>4</v>
      </c>
      <c r="Y32" s="20">
        <v>3</v>
      </c>
      <c r="Z32" s="20">
        <v>1</v>
      </c>
      <c r="AA32" s="20">
        <v>10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2:41" ht="11" thickBot="1" x14ac:dyDescent="0.3">
      <c r="B33" s="15" t="s">
        <v>53</v>
      </c>
      <c r="C33" s="24">
        <v>278</v>
      </c>
      <c r="D33" s="24">
        <v>-188</v>
      </c>
      <c r="E33" s="24">
        <v>98</v>
      </c>
      <c r="F33" s="24">
        <v>530</v>
      </c>
      <c r="G33" s="24">
        <v>718</v>
      </c>
      <c r="H33" s="25">
        <v>102</v>
      </c>
      <c r="I33" s="25">
        <v>27</v>
      </c>
      <c r="J33" s="25">
        <v>59</v>
      </c>
      <c r="K33" s="25">
        <v>-756</v>
      </c>
      <c r="L33" s="25">
        <v>-568</v>
      </c>
      <c r="M33" s="25">
        <v>36</v>
      </c>
      <c r="N33" s="25">
        <v>99</v>
      </c>
      <c r="O33" s="25">
        <v>156</v>
      </c>
      <c r="P33" s="25">
        <v>-200</v>
      </c>
      <c r="Q33" s="25">
        <v>91</v>
      </c>
      <c r="R33" s="25">
        <v>26</v>
      </c>
      <c r="S33" s="25">
        <v>42</v>
      </c>
      <c r="T33" s="25">
        <v>57</v>
      </c>
      <c r="U33" s="25">
        <v>264</v>
      </c>
      <c r="V33" s="25">
        <v>389</v>
      </c>
      <c r="W33" s="25">
        <v>16</v>
      </c>
      <c r="X33" s="25">
        <v>36</v>
      </c>
      <c r="Y33" s="25">
        <v>107</v>
      </c>
      <c r="Z33" s="25">
        <v>-141</v>
      </c>
      <c r="AA33" s="25">
        <v>18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2:41" ht="11" thickTop="1" x14ac:dyDescent="0.25"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26"/>
      <c r="W34" s="23"/>
      <c r="X34" s="23"/>
      <c r="Y34" s="23"/>
      <c r="Z34" s="23"/>
      <c r="AA34" s="23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</row>
    <row r="35" spans="2:41" x14ac:dyDescent="0.25">
      <c r="B35" s="15" t="s">
        <v>54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</row>
    <row r="36" spans="2:41" x14ac:dyDescent="0.25">
      <c r="B36" s="15" t="s">
        <v>55</v>
      </c>
      <c r="C36" s="29">
        <v>1.0900000000000001</v>
      </c>
      <c r="D36" s="29">
        <v>-0.74</v>
      </c>
      <c r="E36" s="29">
        <v>0.39</v>
      </c>
      <c r="F36" s="29">
        <v>2.1800000000000002</v>
      </c>
      <c r="G36" s="29">
        <v>2.87</v>
      </c>
      <c r="H36" s="29">
        <v>0.44</v>
      </c>
      <c r="I36" s="29">
        <v>0.12</v>
      </c>
      <c r="J36" s="29">
        <v>0.26</v>
      </c>
      <c r="K36" s="29">
        <v>-3.38</v>
      </c>
      <c r="L36" s="29">
        <v>-2.48</v>
      </c>
      <c r="M36" s="29">
        <v>0.17</v>
      </c>
      <c r="N36" s="29">
        <v>0.49</v>
      </c>
      <c r="O36" s="29">
        <v>0.82</v>
      </c>
      <c r="P36" s="29">
        <v>-1.1000000000000001</v>
      </c>
      <c r="Q36" s="29">
        <v>0.46</v>
      </c>
      <c r="R36" s="29">
        <v>0.14000000000000001</v>
      </c>
      <c r="S36" s="29">
        <v>0.23</v>
      </c>
      <c r="T36" s="29">
        <v>0.31</v>
      </c>
      <c r="U36" s="29">
        <v>1.46</v>
      </c>
      <c r="V36" s="29">
        <v>2.1529776400265663</v>
      </c>
      <c r="W36" s="29">
        <v>0.09</v>
      </c>
      <c r="X36" s="29">
        <v>0.2</v>
      </c>
      <c r="Y36" s="29">
        <v>0.62</v>
      </c>
      <c r="Z36" s="29">
        <v>-0.83764034931384801</v>
      </c>
      <c r="AA36" s="29">
        <v>0.1</v>
      </c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</row>
    <row r="37" spans="2:41" x14ac:dyDescent="0.25">
      <c r="B37" s="15" t="s">
        <v>56</v>
      </c>
      <c r="C37" s="29">
        <v>1.07</v>
      </c>
      <c r="D37" s="29">
        <v>-0.74</v>
      </c>
      <c r="E37" s="29">
        <v>0.38</v>
      </c>
      <c r="F37" s="29">
        <v>2.14</v>
      </c>
      <c r="G37" s="29">
        <v>2.81</v>
      </c>
      <c r="H37" s="29">
        <v>0.43</v>
      </c>
      <c r="I37" s="29">
        <v>0.12</v>
      </c>
      <c r="J37" s="29">
        <v>0.25</v>
      </c>
      <c r="K37" s="29">
        <v>-3.38</v>
      </c>
      <c r="L37" s="29">
        <v>-2.48</v>
      </c>
      <c r="M37" s="29">
        <v>0.17</v>
      </c>
      <c r="N37" s="29">
        <v>0.49</v>
      </c>
      <c r="O37" s="29">
        <v>0.81</v>
      </c>
      <c r="P37" s="29">
        <v>-1.1000000000000001</v>
      </c>
      <c r="Q37" s="29">
        <v>0.46</v>
      </c>
      <c r="R37" s="29">
        <v>0.14000000000000001</v>
      </c>
      <c r="S37" s="29">
        <v>0.23</v>
      </c>
      <c r="T37" s="29">
        <v>0.31</v>
      </c>
      <c r="U37" s="29">
        <v>1.4282622808915819</v>
      </c>
      <c r="V37" s="29">
        <v>2.1036123729180187</v>
      </c>
      <c r="W37" s="29">
        <v>0.09</v>
      </c>
      <c r="X37" s="29">
        <v>0.2</v>
      </c>
      <c r="Y37" s="29">
        <v>0.61</v>
      </c>
      <c r="Z37" s="29">
        <v>-0.83764034931384801</v>
      </c>
      <c r="AA37" s="29">
        <v>0.1</v>
      </c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</row>
    <row r="38" spans="2:41" x14ac:dyDescent="0.25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3"/>
      <c r="X38" s="23"/>
      <c r="Y38" s="23"/>
      <c r="Z38" s="23"/>
      <c r="AA38" s="23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2:41" x14ac:dyDescent="0.25">
      <c r="B39" s="15" t="s">
        <v>57</v>
      </c>
      <c r="C39" s="30">
        <v>254.7</v>
      </c>
      <c r="D39" s="30">
        <v>252.4</v>
      </c>
      <c r="E39" s="30">
        <v>250.3</v>
      </c>
      <c r="F39" s="30">
        <v>242.7</v>
      </c>
      <c r="G39" s="30">
        <v>250</v>
      </c>
      <c r="H39" s="30">
        <v>232.5</v>
      </c>
      <c r="I39" s="30">
        <v>230</v>
      </c>
      <c r="J39" s="30">
        <v>229.5</v>
      </c>
      <c r="K39" s="30">
        <v>223.9</v>
      </c>
      <c r="L39" s="30">
        <v>229</v>
      </c>
      <c r="M39" s="30">
        <v>210.1</v>
      </c>
      <c r="N39" s="30">
        <v>201.7</v>
      </c>
      <c r="O39" s="30">
        <v>190.3</v>
      </c>
      <c r="P39" s="30">
        <v>181.1</v>
      </c>
      <c r="Q39" s="30">
        <v>195.8</v>
      </c>
      <c r="R39" s="30">
        <v>179.7</v>
      </c>
      <c r="S39" s="30">
        <v>180.93</v>
      </c>
      <c r="T39" s="30">
        <v>181</v>
      </c>
      <c r="U39" s="30">
        <v>181.09</v>
      </c>
      <c r="V39" s="30">
        <v>180.68</v>
      </c>
      <c r="W39" s="30">
        <v>181.1</v>
      </c>
      <c r="X39" s="30">
        <v>177.43</v>
      </c>
      <c r="Y39" s="30">
        <v>173.13</v>
      </c>
      <c r="Z39" s="30">
        <v>168.33</v>
      </c>
      <c r="AA39" s="30">
        <v>175.017</v>
      </c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</row>
    <row r="40" spans="2:41" x14ac:dyDescent="0.25">
      <c r="B40" s="15" t="s">
        <v>58</v>
      </c>
      <c r="C40" s="30">
        <v>260.3</v>
      </c>
      <c r="D40" s="30">
        <v>252.4</v>
      </c>
      <c r="E40" s="30">
        <v>254.8</v>
      </c>
      <c r="F40" s="30">
        <v>247.7</v>
      </c>
      <c r="G40" s="30">
        <v>255.2</v>
      </c>
      <c r="H40" s="30">
        <v>237.4</v>
      </c>
      <c r="I40" s="30">
        <v>233.2</v>
      </c>
      <c r="J40" s="30">
        <v>233</v>
      </c>
      <c r="K40" s="30">
        <v>223.9</v>
      </c>
      <c r="L40" s="30">
        <v>229</v>
      </c>
      <c r="M40" s="30">
        <v>213.8</v>
      </c>
      <c r="N40" s="30">
        <v>203.1</v>
      </c>
      <c r="O40" s="30">
        <v>191.9</v>
      </c>
      <c r="P40" s="30">
        <v>181.1</v>
      </c>
      <c r="Q40" s="30">
        <v>198.8</v>
      </c>
      <c r="R40" s="30">
        <v>182.9</v>
      </c>
      <c r="S40" s="30">
        <v>183.88</v>
      </c>
      <c r="T40" s="30">
        <v>184.8</v>
      </c>
      <c r="U40" s="30">
        <v>184.84</v>
      </c>
      <c r="V40" s="30">
        <v>184.92</v>
      </c>
      <c r="W40" s="30">
        <v>184.96</v>
      </c>
      <c r="X40" s="30">
        <v>179.15</v>
      </c>
      <c r="Y40" s="30">
        <v>175.75</v>
      </c>
      <c r="Z40" s="30">
        <v>168.33</v>
      </c>
      <c r="AA40" s="30">
        <v>178.65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</row>
    <row r="41" spans="2:41" x14ac:dyDescent="0.25">
      <c r="W41" s="31"/>
    </row>
    <row r="43" spans="2:41" x14ac:dyDescent="0.25">
      <c r="B43" s="10" t="s">
        <v>59</v>
      </c>
      <c r="R43" s="32"/>
      <c r="U43" s="33"/>
      <c r="W43" s="32"/>
    </row>
    <row r="44" spans="2:41" x14ac:dyDescent="0.25">
      <c r="Q44" s="32"/>
      <c r="R44" s="32"/>
      <c r="V44" s="32"/>
      <c r="W44" s="32"/>
    </row>
    <row r="46" spans="2:41" x14ac:dyDescent="0.25">
      <c r="B46" s="3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</row>
    <row r="48" spans="2:41" x14ac:dyDescent="0.25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</row>
    <row r="49" spans="2:22" x14ac:dyDescent="0.25">
      <c r="B49" s="17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9"/>
      <c r="V49" s="19"/>
    </row>
    <row r="50" spans="2:22" x14ac:dyDescent="0.25">
      <c r="B50" s="17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9"/>
      <c r="V50" s="19"/>
    </row>
    <row r="51" spans="2:22" x14ac:dyDescent="0.25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</row>
    <row r="52" spans="2:22" x14ac:dyDescent="0.2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20"/>
      <c r="V52" s="16"/>
    </row>
    <row r="53" spans="2:22" x14ac:dyDescent="0.2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</row>
    <row r="54" spans="2:22" x14ac:dyDescent="0.25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</row>
    <row r="55" spans="2:22" x14ac:dyDescent="0.2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20"/>
      <c r="V55" s="20"/>
    </row>
    <row r="56" spans="2:22" x14ac:dyDescent="0.2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20"/>
      <c r="V56" s="20"/>
    </row>
    <row r="57" spans="2:22" x14ac:dyDescent="0.25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20"/>
      <c r="V57" s="20"/>
    </row>
    <row r="58" spans="2:22" x14ac:dyDescent="0.25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20"/>
      <c r="V58" s="20"/>
    </row>
    <row r="59" spans="2:22" x14ac:dyDescent="0.25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20"/>
      <c r="V59" s="20"/>
    </row>
    <row r="60" spans="2:22" x14ac:dyDescent="0.25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20"/>
      <c r="V60" s="20"/>
    </row>
    <row r="61" spans="2:22" x14ac:dyDescent="0.25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20"/>
      <c r="V61" s="20"/>
    </row>
    <row r="62" spans="2:22" x14ac:dyDescent="0.25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</row>
    <row r="63" spans="2:22" x14ac:dyDescent="0.25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20"/>
      <c r="V63" s="20"/>
    </row>
    <row r="64" spans="2:22" x14ac:dyDescent="0.25"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20"/>
      <c r="V64" s="20"/>
    </row>
    <row r="65" spans="2:22" x14ac:dyDescent="0.25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20"/>
      <c r="V65" s="20"/>
    </row>
    <row r="66" spans="2:22" x14ac:dyDescent="0.25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20"/>
      <c r="V66" s="20"/>
    </row>
    <row r="67" spans="2:22" x14ac:dyDescent="0.25"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20"/>
      <c r="V67" s="20"/>
    </row>
    <row r="68" spans="2:22" x14ac:dyDescent="0.25">
      <c r="B68" s="17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28"/>
      <c r="V68" s="28"/>
    </row>
    <row r="69" spans="2:22" x14ac:dyDescent="0.25"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20"/>
      <c r="V69" s="20"/>
    </row>
    <row r="70" spans="2:22" x14ac:dyDescent="0.25"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20"/>
      <c r="V70" s="20"/>
    </row>
    <row r="71" spans="2:22" x14ac:dyDescent="0.25"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20"/>
      <c r="V71" s="20"/>
    </row>
    <row r="72" spans="2:22" x14ac:dyDescent="0.25"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</row>
    <row r="73" spans="2:22" x14ac:dyDescent="0.25"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</row>
    <row r="74" spans="2:22" x14ac:dyDescent="0.25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29"/>
      <c r="V74" s="29"/>
    </row>
    <row r="75" spans="2:22" x14ac:dyDescent="0.25"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29"/>
      <c r="V75" s="29"/>
    </row>
    <row r="76" spans="2:22" x14ac:dyDescent="0.25"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20"/>
      <c r="V76" s="20"/>
    </row>
    <row r="77" spans="2:22" x14ac:dyDescent="0.25"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30"/>
      <c r="V77" s="30"/>
    </row>
    <row r="78" spans="2:22" x14ac:dyDescent="0.25"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30"/>
      <c r="V78" s="30"/>
    </row>
  </sheetData>
  <pageMargins left="0.7" right="0.7" top="0.75" bottom="0.75" header="0.3" footer="0.3"/>
  <pageSetup scale="5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47E4D-1458-45E7-9517-37EBA073E3D5}">
  <sheetPr codeName="Sheet3">
    <tabColor rgb="FFF6F3F0"/>
    <pageSetUpPr fitToPage="1"/>
  </sheetPr>
  <dimension ref="B5:AK89"/>
  <sheetViews>
    <sheetView showGridLines="0" zoomScale="130" zoomScaleNormal="130" zoomScaleSheetLayoutView="115" workbookViewId="0">
      <pane xSplit="2" ySplit="9" topLeftCell="P27" activePane="bottomRight" state="frozen"/>
      <selection activeCell="J5" sqref="J5"/>
      <selection pane="topRight" activeCell="J5" sqref="J5"/>
      <selection pane="bottomLeft" activeCell="J5" sqref="J5"/>
      <selection pane="bottomRight" activeCell="W29" sqref="W29"/>
    </sheetView>
  </sheetViews>
  <sheetFormatPr defaultColWidth="8.81640625" defaultRowHeight="10.5" x14ac:dyDescent="0.25"/>
  <cols>
    <col min="1" max="1" width="5.453125" style="10" customWidth="1"/>
    <col min="2" max="2" width="48.1796875" style="10" customWidth="1"/>
    <col min="3" max="11" width="7.81640625" style="10" customWidth="1"/>
    <col min="12" max="12" width="9.08984375" style="10" customWidth="1"/>
    <col min="13" max="15" width="7.81640625" style="10" customWidth="1"/>
    <col min="16" max="17" width="8.81640625" style="10" customWidth="1"/>
    <col min="18" max="19" width="8.54296875" style="10" customWidth="1"/>
    <col min="20" max="16384" width="8.81640625" style="10"/>
  </cols>
  <sheetData>
    <row r="5" spans="2:37" ht="18" x14ac:dyDescent="0.4">
      <c r="B5" s="35" t="s">
        <v>3</v>
      </c>
    </row>
    <row r="7" spans="2:37" x14ac:dyDescent="0.25">
      <c r="B7" s="9" t="s">
        <v>11</v>
      </c>
    </row>
    <row r="9" spans="2:37" ht="21.5" thickBot="1" x14ac:dyDescent="0.3">
      <c r="B9" s="123"/>
      <c r="C9" s="123" t="s">
        <v>17</v>
      </c>
      <c r="D9" s="123" t="s">
        <v>18</v>
      </c>
      <c r="E9" s="123" t="s">
        <v>19</v>
      </c>
      <c r="F9" s="123" t="s">
        <v>20</v>
      </c>
      <c r="G9" s="123" t="s">
        <v>21</v>
      </c>
      <c r="H9" s="123" t="s">
        <v>22</v>
      </c>
      <c r="I9" s="123" t="s">
        <v>23</v>
      </c>
      <c r="J9" s="123" t="s">
        <v>24</v>
      </c>
      <c r="K9" s="123" t="s">
        <v>25</v>
      </c>
      <c r="L9" s="123" t="s">
        <v>26</v>
      </c>
      <c r="M9" s="123" t="s">
        <v>27</v>
      </c>
      <c r="N9" s="123" t="s">
        <v>28</v>
      </c>
      <c r="O9" s="123" t="s">
        <v>29</v>
      </c>
      <c r="P9" s="123" t="s">
        <v>30</v>
      </c>
      <c r="Q9" s="123" t="s">
        <v>31</v>
      </c>
      <c r="R9" s="123" t="s">
        <v>32</v>
      </c>
      <c r="S9" s="123" t="s">
        <v>33</v>
      </c>
      <c r="T9" s="123" t="s">
        <v>318</v>
      </c>
      <c r="U9" s="123" t="s">
        <v>325</v>
      </c>
      <c r="V9" s="123" t="s">
        <v>326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</row>
    <row r="10" spans="2:37" x14ac:dyDescent="0.25">
      <c r="Q10" s="36"/>
      <c r="S10" s="79"/>
    </row>
    <row r="11" spans="2:37" x14ac:dyDescent="0.25">
      <c r="B11" s="15" t="s">
        <v>34</v>
      </c>
      <c r="C11" s="20">
        <v>3707</v>
      </c>
      <c r="D11" s="20">
        <v>3566</v>
      </c>
      <c r="E11" s="20">
        <v>3566</v>
      </c>
      <c r="F11" s="20">
        <v>3591</v>
      </c>
      <c r="G11" s="20">
        <v>14430</v>
      </c>
      <c r="H11" s="20">
        <v>3446</v>
      </c>
      <c r="I11" s="20">
        <v>3436</v>
      </c>
      <c r="J11" s="20">
        <v>3399</v>
      </c>
      <c r="K11" s="20">
        <v>3386</v>
      </c>
      <c r="L11" s="20">
        <v>13667</v>
      </c>
      <c r="M11" s="20">
        <v>3236</v>
      </c>
      <c r="N11" s="20">
        <v>3241</v>
      </c>
      <c r="O11" s="20">
        <v>3225</v>
      </c>
      <c r="P11" s="20">
        <v>3169</v>
      </c>
      <c r="Q11" s="20">
        <v>12871</v>
      </c>
      <c r="R11" s="20">
        <v>3158.8806302108655</v>
      </c>
      <c r="S11" s="20">
        <v>3161</v>
      </c>
      <c r="T11" s="20">
        <v>3194</v>
      </c>
      <c r="U11" s="20">
        <v>3130</v>
      </c>
      <c r="V11" s="20">
        <v>12644</v>
      </c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</row>
    <row r="12" spans="2:37" x14ac:dyDescent="0.25">
      <c r="B12" s="17" t="s">
        <v>35</v>
      </c>
      <c r="C12" s="18">
        <v>-0.105</v>
      </c>
      <c r="D12" s="18">
        <v>-0.114</v>
      </c>
      <c r="E12" s="18">
        <v>-0.128</v>
      </c>
      <c r="F12" s="18">
        <v>-0.104</v>
      </c>
      <c r="G12" s="18">
        <v>-0.113</v>
      </c>
      <c r="H12" s="18">
        <v>-7.0000000000000007E-2</v>
      </c>
      <c r="I12" s="18">
        <v>-3.5999999999999997E-2</v>
      </c>
      <c r="J12" s="18">
        <v>-4.7E-2</v>
      </c>
      <c r="K12" s="18">
        <v>-5.7000000000000002E-2</v>
      </c>
      <c r="L12" s="18">
        <v>-5.2999999999999999E-2</v>
      </c>
      <c r="M12" s="18">
        <v>-6.0940220545560031E-2</v>
      </c>
      <c r="N12" s="18">
        <v>-5.7000000000000002E-2</v>
      </c>
      <c r="O12" s="18">
        <v>-5.1191526919682206E-2</v>
      </c>
      <c r="P12" s="18">
        <v>-6.4087418783224992E-2</v>
      </c>
      <c r="Q12" s="18">
        <v>-5.8242481890685593E-2</v>
      </c>
      <c r="R12" s="18">
        <v>-2.3942611525440614E-2</v>
      </c>
      <c r="S12" s="18">
        <v>-2.4683739586547401E-2</v>
      </c>
      <c r="T12" s="18">
        <v>-9.6124031007751905E-3</v>
      </c>
      <c r="U12" s="18">
        <v>-1.2E-2</v>
      </c>
      <c r="V12" s="18">
        <v>-1.7999999999999999E-2</v>
      </c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</row>
    <row r="13" spans="2:37" x14ac:dyDescent="0.25">
      <c r="B13" s="17" t="s">
        <v>36</v>
      </c>
      <c r="C13" s="18">
        <v>-2.5999999999999999E-2</v>
      </c>
      <c r="D13" s="18">
        <v>-1.4999999999999999E-2</v>
      </c>
      <c r="E13" s="18">
        <v>-3.7999999999999999E-2</v>
      </c>
      <c r="F13" s="18">
        <v>-2.9000000000000001E-2</v>
      </c>
      <c r="G13" s="18">
        <v>-2.7E-2</v>
      </c>
      <c r="H13" s="18">
        <v>-3.5999999999999997E-2</v>
      </c>
      <c r="I13" s="18">
        <v>-3.5999999999999997E-2</v>
      </c>
      <c r="J13" s="18">
        <v>-4.4999999999999998E-2</v>
      </c>
      <c r="K13" s="18">
        <v>-4.9000000000000002E-2</v>
      </c>
      <c r="L13" s="18">
        <v>-4.1000000000000002E-2</v>
      </c>
      <c r="M13" s="18">
        <v>-4.3999999999999997E-2</v>
      </c>
      <c r="N13" s="18">
        <v>-5.6000000000000001E-2</v>
      </c>
      <c r="O13" s="18">
        <v>-4.2000000000000003E-2</v>
      </c>
      <c r="P13" s="18">
        <v>-4.2000000000000003E-2</v>
      </c>
      <c r="Q13" s="18">
        <v>-4.5999999999999999E-2</v>
      </c>
      <c r="R13" s="18">
        <v>-4.3130431246173856E-2</v>
      </c>
      <c r="S13" s="18">
        <v>-4.2000000000000003E-2</v>
      </c>
      <c r="T13" s="18">
        <v>-4.2999999999999997E-2</v>
      </c>
      <c r="U13" s="18">
        <v>-6.6000000000000003E-2</v>
      </c>
      <c r="V13" s="18">
        <v>-4.8000000000000001E-2</v>
      </c>
      <c r="W13" s="23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</row>
    <row r="14" spans="2:37" x14ac:dyDescent="0.2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20"/>
      <c r="S14" s="20"/>
      <c r="T14" s="20"/>
      <c r="U14" s="20"/>
      <c r="V14" s="20"/>
      <c r="W14" s="23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</row>
    <row r="15" spans="2:37" ht="21" x14ac:dyDescent="0.25">
      <c r="B15" s="15" t="s">
        <v>60</v>
      </c>
      <c r="C15" s="20">
        <v>2930</v>
      </c>
      <c r="D15" s="20">
        <v>2775</v>
      </c>
      <c r="E15" s="20">
        <v>2791</v>
      </c>
      <c r="F15" s="20">
        <v>2742</v>
      </c>
      <c r="G15" s="20">
        <v>11238</v>
      </c>
      <c r="H15" s="20">
        <v>2719</v>
      </c>
      <c r="I15" s="20">
        <v>2631</v>
      </c>
      <c r="J15" s="20">
        <v>2636</v>
      </c>
      <c r="K15" s="20">
        <v>2588</v>
      </c>
      <c r="L15" s="20">
        <v>10574</v>
      </c>
      <c r="M15" s="20">
        <v>2526</v>
      </c>
      <c r="N15" s="20">
        <v>2427</v>
      </c>
      <c r="O15" s="20">
        <v>2416</v>
      </c>
      <c r="P15" s="20">
        <v>2401</v>
      </c>
      <c r="Q15" s="20">
        <v>9770</v>
      </c>
      <c r="R15" s="20">
        <v>2387.8806302108655</v>
      </c>
      <c r="S15" s="20">
        <v>2383</v>
      </c>
      <c r="T15" s="20">
        <v>2435</v>
      </c>
      <c r="U15" s="20">
        <v>2407</v>
      </c>
      <c r="V15" s="20">
        <v>9613</v>
      </c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</row>
    <row r="16" spans="2:37" ht="11" thickBot="1" x14ac:dyDescent="0.3">
      <c r="B16" s="15" t="s">
        <v>61</v>
      </c>
      <c r="C16" s="25">
        <v>777</v>
      </c>
      <c r="D16" s="25">
        <v>791</v>
      </c>
      <c r="E16" s="25">
        <v>775</v>
      </c>
      <c r="F16" s="25">
        <v>849</v>
      </c>
      <c r="G16" s="25">
        <v>3192</v>
      </c>
      <c r="H16" s="25">
        <v>727</v>
      </c>
      <c r="I16" s="25">
        <v>805</v>
      </c>
      <c r="J16" s="25">
        <v>763</v>
      </c>
      <c r="K16" s="25">
        <v>798</v>
      </c>
      <c r="L16" s="25">
        <v>3093</v>
      </c>
      <c r="M16" s="25">
        <v>710</v>
      </c>
      <c r="N16" s="25">
        <v>814</v>
      </c>
      <c r="O16" s="25">
        <v>809</v>
      </c>
      <c r="P16" s="25">
        <v>768</v>
      </c>
      <c r="Q16" s="25">
        <v>3101</v>
      </c>
      <c r="R16" s="25">
        <v>771</v>
      </c>
      <c r="S16" s="25">
        <v>778</v>
      </c>
      <c r="T16" s="25">
        <v>759</v>
      </c>
      <c r="U16" s="25">
        <v>723</v>
      </c>
      <c r="V16" s="25">
        <v>3031</v>
      </c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</row>
    <row r="17" spans="2:36" ht="11.15" customHeight="1" thickTop="1" x14ac:dyDescent="0.25">
      <c r="B17" s="15" t="s">
        <v>39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</row>
    <row r="18" spans="2:36" ht="22" customHeight="1" x14ac:dyDescent="0.25">
      <c r="B18" s="15" t="s">
        <v>62</v>
      </c>
      <c r="C18" s="20">
        <v>337</v>
      </c>
      <c r="D18" s="20">
        <v>312</v>
      </c>
      <c r="E18" s="20">
        <v>289</v>
      </c>
      <c r="F18" s="20">
        <v>338</v>
      </c>
      <c r="G18" s="20">
        <v>1276</v>
      </c>
      <c r="H18" s="20">
        <v>315</v>
      </c>
      <c r="I18" s="20">
        <v>323</v>
      </c>
      <c r="J18" s="20">
        <v>290</v>
      </c>
      <c r="K18" s="20">
        <v>293</v>
      </c>
      <c r="L18" s="20">
        <v>1221</v>
      </c>
      <c r="M18" s="20">
        <v>294</v>
      </c>
      <c r="N18" s="20">
        <v>338</v>
      </c>
      <c r="O18" s="20">
        <v>332</v>
      </c>
      <c r="P18" s="20">
        <v>357</v>
      </c>
      <c r="Q18" s="20">
        <v>1321</v>
      </c>
      <c r="R18" s="20">
        <v>391</v>
      </c>
      <c r="S18" s="20">
        <v>365</v>
      </c>
      <c r="T18" s="20">
        <v>343</v>
      </c>
      <c r="U18" s="20">
        <v>335</v>
      </c>
      <c r="V18" s="20">
        <v>1434</v>
      </c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</row>
    <row r="19" spans="2:36" x14ac:dyDescent="0.25">
      <c r="B19" s="15" t="s">
        <v>63</v>
      </c>
      <c r="C19" s="20">
        <v>285</v>
      </c>
      <c r="D19" s="20">
        <v>279</v>
      </c>
      <c r="E19" s="20">
        <v>275</v>
      </c>
      <c r="F19" s="20">
        <v>278</v>
      </c>
      <c r="G19" s="20">
        <v>1117</v>
      </c>
      <c r="H19" s="20">
        <v>255</v>
      </c>
      <c r="I19" s="20">
        <v>272</v>
      </c>
      <c r="J19" s="20">
        <v>262</v>
      </c>
      <c r="K19" s="20">
        <v>261</v>
      </c>
      <c r="L19" s="20">
        <v>1050</v>
      </c>
      <c r="M19" s="20">
        <v>239</v>
      </c>
      <c r="N19" s="20">
        <v>240</v>
      </c>
      <c r="O19" s="20">
        <v>233</v>
      </c>
      <c r="P19" s="20">
        <v>227</v>
      </c>
      <c r="Q19" s="20">
        <v>939</v>
      </c>
      <c r="R19" s="37">
        <v>217</v>
      </c>
      <c r="S19" s="37">
        <v>207</v>
      </c>
      <c r="T19" s="37">
        <v>196</v>
      </c>
      <c r="U19" s="37">
        <v>191</v>
      </c>
      <c r="V19" s="37">
        <v>811</v>
      </c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</row>
    <row r="20" spans="2:36" ht="11" customHeight="1" x14ac:dyDescent="0.25">
      <c r="B20" s="15" t="s">
        <v>64</v>
      </c>
      <c r="C20" s="20">
        <v>-105</v>
      </c>
      <c r="D20" s="20">
        <v>-64</v>
      </c>
      <c r="E20" s="20">
        <v>-82</v>
      </c>
      <c r="F20" s="20">
        <v>-86</v>
      </c>
      <c r="G20" s="20">
        <v>-337</v>
      </c>
      <c r="H20" s="20">
        <v>-61</v>
      </c>
      <c r="I20" s="20">
        <v>-41</v>
      </c>
      <c r="J20" s="20">
        <v>-45</v>
      </c>
      <c r="K20" s="20">
        <v>-40</v>
      </c>
      <c r="L20" s="20">
        <v>-187</v>
      </c>
      <c r="M20" s="20">
        <v>-47</v>
      </c>
      <c r="N20" s="20">
        <v>-43</v>
      </c>
      <c r="O20" s="38">
        <v>-42</v>
      </c>
      <c r="P20" s="38">
        <v>-46</v>
      </c>
      <c r="Q20" s="20">
        <v>-178</v>
      </c>
      <c r="R20" s="20">
        <v>-53</v>
      </c>
      <c r="S20" s="20">
        <v>-48</v>
      </c>
      <c r="T20" s="20">
        <v>-43</v>
      </c>
      <c r="U20" s="20">
        <v>-40</v>
      </c>
      <c r="V20" s="20">
        <v>-184</v>
      </c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</row>
    <row r="21" spans="2:36" ht="9.65" customHeight="1" x14ac:dyDescent="0.25">
      <c r="B21" s="15" t="s">
        <v>65</v>
      </c>
      <c r="C21" s="39">
        <v>260</v>
      </c>
      <c r="D21" s="39">
        <v>264</v>
      </c>
      <c r="E21" s="39">
        <v>293</v>
      </c>
      <c r="F21" s="39">
        <v>319</v>
      </c>
      <c r="G21" s="39">
        <v>1136</v>
      </c>
      <c r="H21" s="39">
        <v>218</v>
      </c>
      <c r="I21" s="39">
        <v>251</v>
      </c>
      <c r="J21" s="39">
        <v>256</v>
      </c>
      <c r="K21" s="39">
        <v>284</v>
      </c>
      <c r="L21" s="39">
        <v>1009</v>
      </c>
      <c r="M21" s="39">
        <v>224</v>
      </c>
      <c r="N21" s="39">
        <v>279</v>
      </c>
      <c r="O21" s="39">
        <v>286</v>
      </c>
      <c r="P21" s="39">
        <v>230</v>
      </c>
      <c r="Q21" s="39">
        <v>1019</v>
      </c>
      <c r="R21" s="39">
        <v>216</v>
      </c>
      <c r="S21" s="39">
        <v>254</v>
      </c>
      <c r="T21" s="39">
        <v>263</v>
      </c>
      <c r="U21" s="39">
        <v>237</v>
      </c>
      <c r="V21" s="39">
        <v>970</v>
      </c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</row>
    <row r="22" spans="2:36" ht="11" thickBot="1" x14ac:dyDescent="0.3">
      <c r="B22" s="15" t="s">
        <v>66</v>
      </c>
      <c r="C22" s="40">
        <f>+C21/C11</f>
        <v>7.0137577555975175E-2</v>
      </c>
      <c r="D22" s="40">
        <f t="shared" ref="D22:R22" si="0">+D21/D11</f>
        <v>7.4032529444756023E-2</v>
      </c>
      <c r="E22" s="40">
        <f t="shared" si="0"/>
        <v>8.2164890633763324E-2</v>
      </c>
      <c r="F22" s="40">
        <f t="shared" si="0"/>
        <v>8.8833194096351986E-2</v>
      </c>
      <c r="G22" s="40">
        <f t="shared" si="0"/>
        <v>7.8724878724878725E-2</v>
      </c>
      <c r="H22" s="40">
        <f t="shared" si="0"/>
        <v>6.32617527568195E-2</v>
      </c>
      <c r="I22" s="40">
        <f t="shared" si="0"/>
        <v>7.3050058207217688E-2</v>
      </c>
      <c r="J22" s="40">
        <f t="shared" si="0"/>
        <v>7.5316269491026766E-2</v>
      </c>
      <c r="K22" s="40">
        <f t="shared" si="0"/>
        <v>8.3874778499704664E-2</v>
      </c>
      <c r="L22" s="40">
        <f t="shared" si="0"/>
        <v>7.3827467622740908E-2</v>
      </c>
      <c r="M22" s="40">
        <f t="shared" si="0"/>
        <v>6.9221260815822E-2</v>
      </c>
      <c r="N22" s="40">
        <f t="shared" si="0"/>
        <v>8.608454180808392E-2</v>
      </c>
      <c r="O22" s="40">
        <f t="shared" si="0"/>
        <v>8.8682170542635663E-2</v>
      </c>
      <c r="P22" s="40">
        <f t="shared" si="0"/>
        <v>7.2578100347112651E-2</v>
      </c>
      <c r="Q22" s="40">
        <f t="shared" si="0"/>
        <v>7.9170227643539745E-2</v>
      </c>
      <c r="R22" s="40">
        <f t="shared" si="0"/>
        <v>6.8378652214402064E-2</v>
      </c>
      <c r="S22" s="40">
        <v>8.0354318253717194E-2</v>
      </c>
      <c r="T22" s="40">
        <v>8.23418910457107E-2</v>
      </c>
      <c r="U22" s="40">
        <v>7.5718849840255606E-2</v>
      </c>
      <c r="V22" s="40">
        <v>7.6716229041442596E-2</v>
      </c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2:36" ht="11" thickTop="1" x14ac:dyDescent="0.25">
      <c r="B23" s="15"/>
      <c r="C23" s="41"/>
      <c r="D23" s="41"/>
      <c r="E23" s="41"/>
      <c r="F23" s="41"/>
      <c r="G23" s="41"/>
      <c r="H23" s="41"/>
      <c r="I23" s="41"/>
      <c r="J23" s="42"/>
      <c r="K23" s="41"/>
      <c r="L23" s="41"/>
      <c r="M23" s="41"/>
      <c r="N23" s="41"/>
      <c r="O23" s="42"/>
      <c r="P23" s="43"/>
      <c r="Q23" s="26"/>
      <c r="R23" s="23"/>
      <c r="S23" s="66"/>
      <c r="T23" s="23"/>
      <c r="U23" s="23"/>
      <c r="V23" s="23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</row>
    <row r="24" spans="2:36" x14ac:dyDescent="0.25">
      <c r="B24" s="15" t="s">
        <v>46</v>
      </c>
      <c r="C24" s="20">
        <v>37</v>
      </c>
      <c r="D24" s="20">
        <v>44</v>
      </c>
      <c r="E24" s="20">
        <v>56</v>
      </c>
      <c r="F24" s="20">
        <v>63</v>
      </c>
      <c r="G24" s="20">
        <v>200</v>
      </c>
      <c r="H24" s="20">
        <v>66</v>
      </c>
      <c r="I24" s="20">
        <v>78</v>
      </c>
      <c r="J24" s="20">
        <v>78</v>
      </c>
      <c r="K24" s="20">
        <v>76</v>
      </c>
      <c r="L24" s="20">
        <v>298</v>
      </c>
      <c r="M24" s="20">
        <v>72</v>
      </c>
      <c r="N24" s="20">
        <v>69</v>
      </c>
      <c r="O24" s="20">
        <v>66</v>
      </c>
      <c r="P24" s="20">
        <v>58</v>
      </c>
      <c r="Q24" s="20">
        <v>265</v>
      </c>
      <c r="R24" s="20">
        <v>54</v>
      </c>
      <c r="S24" s="20">
        <v>53</v>
      </c>
      <c r="T24" s="20">
        <v>53</v>
      </c>
      <c r="U24" s="20">
        <v>55</v>
      </c>
      <c r="V24" s="20">
        <v>215</v>
      </c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</row>
    <row r="25" spans="2:36" x14ac:dyDescent="0.25">
      <c r="B25" s="15" t="s">
        <v>47</v>
      </c>
      <c r="C25" s="20">
        <v>-20</v>
      </c>
      <c r="D25" s="20">
        <v>-28</v>
      </c>
      <c r="E25" s="20">
        <v>-41</v>
      </c>
      <c r="F25" s="20">
        <v>-46</v>
      </c>
      <c r="G25" s="20">
        <v>-135</v>
      </c>
      <c r="H25" s="20">
        <v>-49</v>
      </c>
      <c r="I25" s="20">
        <v>-53</v>
      </c>
      <c r="J25" s="20">
        <v>-56</v>
      </c>
      <c r="K25" s="20">
        <v>-56</v>
      </c>
      <c r="L25" s="20">
        <v>-214</v>
      </c>
      <c r="M25" s="20">
        <v>-51</v>
      </c>
      <c r="N25" s="20">
        <v>-51</v>
      </c>
      <c r="O25" s="20">
        <v>-51</v>
      </c>
      <c r="P25" s="20">
        <v>-46</v>
      </c>
      <c r="Q25" s="20">
        <v>-199</v>
      </c>
      <c r="R25" s="20">
        <v>-46</v>
      </c>
      <c r="S25" s="20">
        <v>-46</v>
      </c>
      <c r="T25" s="20">
        <v>-46</v>
      </c>
      <c r="U25" s="20">
        <v>-43</v>
      </c>
      <c r="V25" s="20">
        <v>-181</v>
      </c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</row>
    <row r="26" spans="2:36" ht="11" thickBot="1" x14ac:dyDescent="0.3">
      <c r="B26" s="15" t="s">
        <v>67</v>
      </c>
      <c r="C26" s="25">
        <v>243</v>
      </c>
      <c r="D26" s="25">
        <v>248</v>
      </c>
      <c r="E26" s="25">
        <v>278</v>
      </c>
      <c r="F26" s="25">
        <v>302</v>
      </c>
      <c r="G26" s="25">
        <v>1071</v>
      </c>
      <c r="H26" s="25">
        <v>201</v>
      </c>
      <c r="I26" s="25">
        <v>226</v>
      </c>
      <c r="J26" s="25">
        <v>234</v>
      </c>
      <c r="K26" s="25">
        <v>264</v>
      </c>
      <c r="L26" s="25">
        <v>925</v>
      </c>
      <c r="M26" s="25">
        <v>203</v>
      </c>
      <c r="N26" s="25">
        <v>261</v>
      </c>
      <c r="O26" s="25">
        <v>271</v>
      </c>
      <c r="P26" s="25">
        <v>218</v>
      </c>
      <c r="Q26" s="25">
        <v>953</v>
      </c>
      <c r="R26" s="25">
        <v>208</v>
      </c>
      <c r="S26" s="25">
        <v>247</v>
      </c>
      <c r="T26" s="25">
        <v>256</v>
      </c>
      <c r="U26" s="25">
        <v>225</v>
      </c>
      <c r="V26" s="25">
        <v>936</v>
      </c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</row>
    <row r="27" spans="2:36" ht="11" thickTop="1" x14ac:dyDescent="0.25">
      <c r="B27" s="15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Q27" s="45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</row>
    <row r="28" spans="2:36" ht="10" customHeight="1" x14ac:dyDescent="0.25">
      <c r="B28" s="15" t="s">
        <v>68</v>
      </c>
      <c r="C28" s="20">
        <v>62</v>
      </c>
      <c r="D28" s="20">
        <v>76</v>
      </c>
      <c r="E28" s="20">
        <v>66</v>
      </c>
      <c r="F28" s="20">
        <v>70</v>
      </c>
      <c r="G28" s="20">
        <v>274</v>
      </c>
      <c r="H28" s="20">
        <v>69</v>
      </c>
      <c r="I28" s="20">
        <v>83</v>
      </c>
      <c r="J28" s="20">
        <v>84</v>
      </c>
      <c r="K28" s="20">
        <v>79</v>
      </c>
      <c r="L28" s="20">
        <v>315</v>
      </c>
      <c r="M28" s="20">
        <v>67</v>
      </c>
      <c r="N28" s="20">
        <v>87</v>
      </c>
      <c r="O28" s="20">
        <v>95</v>
      </c>
      <c r="P28" s="20">
        <v>64</v>
      </c>
      <c r="Q28" s="20">
        <v>313</v>
      </c>
      <c r="R28" s="20">
        <v>80</v>
      </c>
      <c r="S28" s="20">
        <v>93</v>
      </c>
      <c r="T28" s="20">
        <v>85</v>
      </c>
      <c r="U28" s="20">
        <v>89</v>
      </c>
      <c r="V28" s="20">
        <v>347</v>
      </c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</row>
    <row r="29" spans="2:36" x14ac:dyDescent="0.25">
      <c r="B29" s="17" t="s">
        <v>322</v>
      </c>
      <c r="C29" s="27">
        <v>0.2551440329218107</v>
      </c>
      <c r="D29" s="27">
        <v>0.30645161290322581</v>
      </c>
      <c r="E29" s="27">
        <v>0.23741007194244604</v>
      </c>
      <c r="F29" s="27">
        <v>0.23178807947019867</v>
      </c>
      <c r="G29" s="27">
        <v>0.25583566760037346</v>
      </c>
      <c r="H29" s="27">
        <v>0.34328358208955223</v>
      </c>
      <c r="I29" s="27">
        <v>0.36725663716814161</v>
      </c>
      <c r="J29" s="27">
        <v>0.35897435897435898</v>
      </c>
      <c r="K29" s="27">
        <v>0.29924242424242425</v>
      </c>
      <c r="L29" s="27">
        <v>0.34054054054054056</v>
      </c>
      <c r="M29" s="27">
        <v>0.33004926108374383</v>
      </c>
      <c r="N29" s="27">
        <v>0.33333333333333331</v>
      </c>
      <c r="O29" s="27">
        <v>0.35055350553505538</v>
      </c>
      <c r="P29" s="27">
        <v>0.29357798165137616</v>
      </c>
      <c r="Q29" s="27">
        <v>0.3284365162644281</v>
      </c>
      <c r="R29" s="27">
        <v>0.38500000000000001</v>
      </c>
      <c r="S29" s="27">
        <v>0.376518218623482</v>
      </c>
      <c r="T29" s="27">
        <v>0.33203125</v>
      </c>
      <c r="U29" s="27">
        <v>0.39555555555555599</v>
      </c>
      <c r="V29" s="27">
        <v>0.37072649572649602</v>
      </c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</row>
    <row r="30" spans="2:36" x14ac:dyDescent="0.25">
      <c r="B30" s="15" t="s">
        <v>69</v>
      </c>
      <c r="C30" s="20">
        <v>181</v>
      </c>
      <c r="D30" s="20">
        <v>172</v>
      </c>
      <c r="E30" s="20">
        <v>212</v>
      </c>
      <c r="F30" s="20">
        <v>232</v>
      </c>
      <c r="G30" s="20">
        <v>797</v>
      </c>
      <c r="H30" s="20">
        <v>132</v>
      </c>
      <c r="I30" s="20">
        <v>143</v>
      </c>
      <c r="J30" s="20">
        <v>150</v>
      </c>
      <c r="K30" s="20">
        <v>185</v>
      </c>
      <c r="L30" s="20">
        <v>610</v>
      </c>
      <c r="M30" s="20">
        <v>136</v>
      </c>
      <c r="N30" s="20">
        <v>174</v>
      </c>
      <c r="O30" s="20">
        <v>176</v>
      </c>
      <c r="P30" s="20">
        <v>154</v>
      </c>
      <c r="Q30" s="20">
        <v>640</v>
      </c>
      <c r="R30" s="20">
        <v>128.07595902410768</v>
      </c>
      <c r="S30" s="20">
        <v>154</v>
      </c>
      <c r="T30" s="20">
        <v>171</v>
      </c>
      <c r="U30" s="20">
        <v>136</v>
      </c>
      <c r="V30" s="20">
        <v>589</v>
      </c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</row>
    <row r="31" spans="2:36" ht="21" x14ac:dyDescent="0.25">
      <c r="B31" s="15" t="s">
        <v>52</v>
      </c>
      <c r="C31" s="46">
        <v>1</v>
      </c>
      <c r="D31" s="46">
        <v>1</v>
      </c>
      <c r="E31" s="46">
        <v>2</v>
      </c>
      <c r="F31" s="46">
        <v>0</v>
      </c>
      <c r="G31" s="46">
        <v>4</v>
      </c>
      <c r="H31" s="46">
        <v>2</v>
      </c>
      <c r="I31" s="46">
        <v>0</v>
      </c>
      <c r="J31" s="46">
        <v>-16</v>
      </c>
      <c r="K31" s="46">
        <v>7</v>
      </c>
      <c r="L31" s="46">
        <v>-7</v>
      </c>
      <c r="M31" s="46">
        <v>-1</v>
      </c>
      <c r="N31" s="46">
        <v>3</v>
      </c>
      <c r="O31" s="46">
        <v>6</v>
      </c>
      <c r="P31" s="47">
        <v>-2</v>
      </c>
      <c r="Q31" s="47">
        <v>6</v>
      </c>
      <c r="R31" s="20">
        <v>2</v>
      </c>
      <c r="S31" s="20">
        <v>4</v>
      </c>
      <c r="T31" s="20">
        <v>3</v>
      </c>
      <c r="U31" s="20">
        <v>3</v>
      </c>
      <c r="V31" s="20">
        <v>12</v>
      </c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</row>
    <row r="32" spans="2:36" ht="11" thickBot="1" x14ac:dyDescent="0.3">
      <c r="B32" s="15" t="s">
        <v>70</v>
      </c>
      <c r="C32" s="48">
        <v>180</v>
      </c>
      <c r="D32" s="48">
        <v>171</v>
      </c>
      <c r="E32" s="48">
        <v>210</v>
      </c>
      <c r="F32" s="48">
        <v>232</v>
      </c>
      <c r="G32" s="48">
        <v>793</v>
      </c>
      <c r="H32" s="48">
        <v>130</v>
      </c>
      <c r="I32" s="48">
        <v>143</v>
      </c>
      <c r="J32" s="48">
        <v>166</v>
      </c>
      <c r="K32" s="48">
        <v>178</v>
      </c>
      <c r="L32" s="48">
        <v>617</v>
      </c>
      <c r="M32" s="48">
        <v>137</v>
      </c>
      <c r="N32" s="48">
        <v>171</v>
      </c>
      <c r="O32" s="48">
        <v>170</v>
      </c>
      <c r="P32" s="48">
        <v>156</v>
      </c>
      <c r="Q32" s="48">
        <v>634</v>
      </c>
      <c r="R32" s="25">
        <v>126.07595902410768</v>
      </c>
      <c r="S32" s="25">
        <v>150</v>
      </c>
      <c r="T32" s="25">
        <v>168</v>
      </c>
      <c r="U32" s="25">
        <v>133</v>
      </c>
      <c r="V32" s="25">
        <v>577</v>
      </c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</row>
    <row r="33" spans="2:36" ht="11" thickTop="1" x14ac:dyDescent="0.25">
      <c r="B33" s="15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Q33" s="50"/>
      <c r="R33" s="23"/>
      <c r="S33" s="23"/>
      <c r="T33" s="23"/>
      <c r="U33" s="23"/>
      <c r="V33" s="23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</row>
    <row r="34" spans="2:36" x14ac:dyDescent="0.25">
      <c r="B34" s="15" t="s">
        <v>71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Q34" s="16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2:36" x14ac:dyDescent="0.25">
      <c r="B35" s="15" t="s">
        <v>72</v>
      </c>
      <c r="C35" s="51">
        <v>0.77419354838709675</v>
      </c>
      <c r="D35" s="51">
        <v>0.74347826086956526</v>
      </c>
      <c r="E35" s="51">
        <v>0.91503267973856206</v>
      </c>
      <c r="F35" s="51">
        <v>1.0361768646717284</v>
      </c>
      <c r="G35" s="51">
        <v>3.462882096069869</v>
      </c>
      <c r="H35" s="51">
        <v>0.61875297477391722</v>
      </c>
      <c r="I35" s="51">
        <v>0.70897372335151221</v>
      </c>
      <c r="J35" s="51">
        <v>0.86705202312138718</v>
      </c>
      <c r="K35" s="51">
        <v>0.98</v>
      </c>
      <c r="L35" s="51">
        <v>3.1511746680286006</v>
      </c>
      <c r="M35" s="51">
        <v>0.76238174735670572</v>
      </c>
      <c r="N35" s="51">
        <v>0.94527363184079594</v>
      </c>
      <c r="O35" s="51">
        <v>0.94</v>
      </c>
      <c r="P35" s="51">
        <v>0.8614501076812634</v>
      </c>
      <c r="Q35" s="51">
        <v>3.508966127961036</v>
      </c>
      <c r="R35" s="52">
        <v>0.7</v>
      </c>
      <c r="S35" s="52">
        <v>0.85</v>
      </c>
      <c r="T35" s="52">
        <v>0.97</v>
      </c>
      <c r="U35" s="52">
        <v>0.79011465573575701</v>
      </c>
      <c r="V35" s="52">
        <v>3.3</v>
      </c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  <row r="36" spans="2:36" x14ac:dyDescent="0.25">
      <c r="B36" s="15" t="s">
        <v>73</v>
      </c>
      <c r="C36" s="51">
        <v>0.75821398483572033</v>
      </c>
      <c r="D36" s="51">
        <v>0.73327615780445976</v>
      </c>
      <c r="E36" s="51">
        <v>0.90128755364806867</v>
      </c>
      <c r="F36" s="51">
        <v>1.0193321616871704</v>
      </c>
      <c r="G36" s="51">
        <v>3.409286328460877</v>
      </c>
      <c r="H36" s="51">
        <v>0.60804490177736203</v>
      </c>
      <c r="I36" s="51">
        <v>0.70408665681930083</v>
      </c>
      <c r="J36" s="51">
        <v>0.85982282438770186</v>
      </c>
      <c r="K36" s="51">
        <v>0.97</v>
      </c>
      <c r="L36" s="51">
        <v>3.1036217303822937</v>
      </c>
      <c r="M36" s="51">
        <v>0.74904319300164024</v>
      </c>
      <c r="N36" s="51">
        <v>0.92985318107667203</v>
      </c>
      <c r="O36" s="51">
        <v>0.92</v>
      </c>
      <c r="P36" s="51">
        <v>0.84397316598138927</v>
      </c>
      <c r="Q36" s="51">
        <v>3.4285096257841232</v>
      </c>
      <c r="R36" s="51">
        <v>0.68</v>
      </c>
      <c r="S36" s="51">
        <v>0.84</v>
      </c>
      <c r="T36" s="51">
        <v>0.96</v>
      </c>
      <c r="U36" s="51">
        <v>0.77155122403991205</v>
      </c>
      <c r="V36" s="51">
        <v>3.23</v>
      </c>
      <c r="W36" s="26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</row>
    <row r="37" spans="2:36" x14ac:dyDescent="0.25">
      <c r="P37" s="51"/>
      <c r="Q37" s="26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</row>
    <row r="38" spans="2:36" x14ac:dyDescent="0.25">
      <c r="B38" s="15" t="s">
        <v>74</v>
      </c>
      <c r="C38" s="53">
        <v>232.5</v>
      </c>
      <c r="D38" s="53">
        <v>230</v>
      </c>
      <c r="E38" s="53">
        <v>229.5</v>
      </c>
      <c r="F38" s="53">
        <v>223.9</v>
      </c>
      <c r="G38" s="53">
        <v>229</v>
      </c>
      <c r="H38" s="53">
        <v>210.1</v>
      </c>
      <c r="I38" s="53">
        <v>201.7</v>
      </c>
      <c r="J38" s="53">
        <v>190.3</v>
      </c>
      <c r="K38" s="53">
        <v>181.1</v>
      </c>
      <c r="L38" s="53">
        <v>195.8</v>
      </c>
      <c r="M38" s="53">
        <v>179.7</v>
      </c>
      <c r="N38" s="53">
        <v>180.9</v>
      </c>
      <c r="O38" s="53">
        <v>181</v>
      </c>
      <c r="P38" s="53">
        <v>181.09</v>
      </c>
      <c r="Q38" s="53">
        <v>180.68</v>
      </c>
      <c r="R38" s="30">
        <v>181.1</v>
      </c>
      <c r="S38" s="30">
        <v>177.43</v>
      </c>
      <c r="T38" s="30">
        <v>173.13</v>
      </c>
      <c r="U38" s="30">
        <v>168.33</v>
      </c>
      <c r="V38" s="30">
        <v>175.02</v>
      </c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</row>
    <row r="39" spans="2:36" x14ac:dyDescent="0.25">
      <c r="B39" s="15" t="s">
        <v>75</v>
      </c>
      <c r="C39" s="53">
        <v>237.4</v>
      </c>
      <c r="D39" s="53">
        <v>233.2</v>
      </c>
      <c r="E39" s="53">
        <v>233</v>
      </c>
      <c r="F39" s="53">
        <v>227.6</v>
      </c>
      <c r="G39" s="53">
        <v>232.6</v>
      </c>
      <c r="H39" s="53">
        <v>213.8</v>
      </c>
      <c r="I39" s="53">
        <v>203.1</v>
      </c>
      <c r="J39" s="53">
        <v>191.9</v>
      </c>
      <c r="K39" s="53">
        <v>183.5</v>
      </c>
      <c r="L39" s="53">
        <v>198.8</v>
      </c>
      <c r="M39" s="53">
        <v>182.9</v>
      </c>
      <c r="N39" s="53">
        <v>183.9</v>
      </c>
      <c r="O39" s="53">
        <v>184.8</v>
      </c>
      <c r="P39" s="53">
        <v>184.84</v>
      </c>
      <c r="Q39" s="53">
        <v>184.92</v>
      </c>
      <c r="R39" s="30">
        <v>184.96</v>
      </c>
      <c r="S39" s="30">
        <v>179.15</v>
      </c>
      <c r="T39" s="30">
        <v>175.75</v>
      </c>
      <c r="U39" s="30">
        <v>172.38</v>
      </c>
      <c r="V39" s="30">
        <v>178.65</v>
      </c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</row>
    <row r="40" spans="2:36" x14ac:dyDescent="0.25">
      <c r="B40" s="15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</row>
    <row r="41" spans="2:36" x14ac:dyDescent="0.25">
      <c r="B41" s="54" t="s">
        <v>76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Q41" s="33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2:36" x14ac:dyDescent="0.25"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</row>
    <row r="43" spans="2:36" ht="15.5" x14ac:dyDescent="0.25">
      <c r="B43" s="55" t="s">
        <v>77</v>
      </c>
      <c r="C43" s="56"/>
      <c r="D43" s="56"/>
      <c r="E43" s="56"/>
      <c r="F43" s="56"/>
      <c r="G43" s="57"/>
      <c r="H43" s="56"/>
      <c r="I43" s="56"/>
      <c r="J43" s="56"/>
      <c r="K43" s="56"/>
      <c r="L43" s="57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</row>
    <row r="44" spans="2:36" ht="21.5" thickBot="1" x14ac:dyDescent="0.3">
      <c r="B44" s="123"/>
      <c r="C44" s="123" t="s">
        <v>17</v>
      </c>
      <c r="D44" s="123" t="s">
        <v>18</v>
      </c>
      <c r="E44" s="123" t="s">
        <v>19</v>
      </c>
      <c r="F44" s="123" t="s">
        <v>20</v>
      </c>
      <c r="G44" s="123" t="s">
        <v>21</v>
      </c>
      <c r="H44" s="123" t="s">
        <v>22</v>
      </c>
      <c r="I44" s="123" t="s">
        <v>23</v>
      </c>
      <c r="J44" s="123" t="s">
        <v>24</v>
      </c>
      <c r="K44" s="123" t="s">
        <v>25</v>
      </c>
      <c r="L44" s="123" t="s">
        <v>26</v>
      </c>
      <c r="M44" s="123" t="s">
        <v>27</v>
      </c>
      <c r="N44" s="123" t="s">
        <v>28</v>
      </c>
      <c r="O44" s="123" t="s">
        <v>29</v>
      </c>
      <c r="P44" s="123" t="s">
        <v>30</v>
      </c>
      <c r="Q44" s="123" t="s">
        <v>31</v>
      </c>
      <c r="R44" s="123" t="s">
        <v>32</v>
      </c>
      <c r="S44" s="123" t="s">
        <v>33</v>
      </c>
      <c r="T44" s="123" t="s">
        <v>318</v>
      </c>
      <c r="U44" s="123" t="s">
        <v>325</v>
      </c>
      <c r="V44" s="123" t="s">
        <v>326</v>
      </c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</row>
    <row r="45" spans="2:36" x14ac:dyDescent="0.25">
      <c r="B45" s="15" t="s">
        <v>78</v>
      </c>
      <c r="C45" s="46">
        <v>2930</v>
      </c>
      <c r="D45" s="46">
        <v>2775</v>
      </c>
      <c r="E45" s="46">
        <v>2799</v>
      </c>
      <c r="F45" s="46">
        <v>2742</v>
      </c>
      <c r="G45" s="46">
        <v>11246</v>
      </c>
      <c r="H45" s="46">
        <v>2719</v>
      </c>
      <c r="I45" s="46">
        <v>2633</v>
      </c>
      <c r="J45" s="46">
        <v>2636</v>
      </c>
      <c r="K45" s="46">
        <v>2588</v>
      </c>
      <c r="L45" s="46">
        <v>10576</v>
      </c>
      <c r="M45" s="46">
        <v>2526</v>
      </c>
      <c r="N45" s="46">
        <v>2427</v>
      </c>
      <c r="O45" s="46">
        <v>2416</v>
      </c>
      <c r="P45" s="46">
        <v>2401</v>
      </c>
      <c r="Q45" s="46">
        <v>9770</v>
      </c>
      <c r="R45" s="58">
        <f>'1 - GAAP - Income Statement'!W15</f>
        <v>2388</v>
      </c>
      <c r="S45" s="58">
        <v>2383</v>
      </c>
      <c r="T45" s="58">
        <v>2435</v>
      </c>
      <c r="U45" s="58">
        <v>2407</v>
      </c>
      <c r="V45" s="58">
        <v>9613</v>
      </c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</row>
    <row r="46" spans="2:36" ht="9.65" customHeight="1" x14ac:dyDescent="0.25">
      <c r="B46" s="15" t="s">
        <v>79</v>
      </c>
      <c r="C46" s="46">
        <v>0</v>
      </c>
      <c r="D46" s="46">
        <v>0</v>
      </c>
      <c r="E46" s="46">
        <v>-8</v>
      </c>
      <c r="F46" s="46">
        <v>0</v>
      </c>
      <c r="G46" s="46">
        <v>-8</v>
      </c>
      <c r="H46" s="46">
        <v>0</v>
      </c>
      <c r="I46" s="46">
        <v>-2</v>
      </c>
      <c r="J46" s="46">
        <v>0</v>
      </c>
      <c r="K46" s="46">
        <v>0</v>
      </c>
      <c r="L46" s="46">
        <v>-2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59">
        <v>0</v>
      </c>
      <c r="S46" s="59">
        <v>0</v>
      </c>
      <c r="T46" s="59">
        <v>0</v>
      </c>
      <c r="U46" s="59">
        <v>0</v>
      </c>
      <c r="V46" s="59">
        <v>0</v>
      </c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</row>
    <row r="47" spans="2:36" ht="11" thickBot="1" x14ac:dyDescent="0.3">
      <c r="B47" s="15" t="s">
        <v>80</v>
      </c>
      <c r="C47" s="60">
        <v>2930</v>
      </c>
      <c r="D47" s="60">
        <v>2775</v>
      </c>
      <c r="E47" s="60">
        <v>2791</v>
      </c>
      <c r="F47" s="60">
        <v>2742</v>
      </c>
      <c r="G47" s="60">
        <v>11238</v>
      </c>
      <c r="H47" s="60">
        <v>2719</v>
      </c>
      <c r="I47" s="60">
        <v>2631</v>
      </c>
      <c r="J47" s="60">
        <v>2636</v>
      </c>
      <c r="K47" s="60">
        <v>2588</v>
      </c>
      <c r="L47" s="60">
        <v>10574</v>
      </c>
      <c r="M47" s="60">
        <v>2526</v>
      </c>
      <c r="N47" s="60">
        <v>2427</v>
      </c>
      <c r="O47" s="60">
        <v>2416</v>
      </c>
      <c r="P47" s="60">
        <v>2401</v>
      </c>
      <c r="Q47" s="60">
        <v>9770</v>
      </c>
      <c r="R47" s="61">
        <f>R15</f>
        <v>2387.8806302108655</v>
      </c>
      <c r="S47" s="61">
        <v>2383</v>
      </c>
      <c r="T47" s="61">
        <v>2435</v>
      </c>
      <c r="U47" s="61">
        <v>2407</v>
      </c>
      <c r="V47" s="61">
        <v>9613</v>
      </c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</row>
    <row r="48" spans="2:36" ht="11" thickTop="1" x14ac:dyDescent="0.25">
      <c r="B48" s="17" t="s">
        <v>81</v>
      </c>
      <c r="C48" s="62">
        <v>0.79039654707310492</v>
      </c>
      <c r="D48" s="62">
        <v>0.77818283791362874</v>
      </c>
      <c r="E48" s="62">
        <v>0.78266965787997755</v>
      </c>
      <c r="F48" s="62">
        <v>0.7635756056808688</v>
      </c>
      <c r="G48" s="62">
        <v>0.77879417879417878</v>
      </c>
      <c r="H48" s="62">
        <v>0.78903076030179919</v>
      </c>
      <c r="I48" s="62">
        <v>0.76571594877764848</v>
      </c>
      <c r="J48" s="62">
        <v>0.7755222124154163</v>
      </c>
      <c r="K48" s="62">
        <v>0.76432368576491438</v>
      </c>
      <c r="L48" s="62">
        <v>0.77368844662325309</v>
      </c>
      <c r="M48" s="62">
        <v>0.78100000000000003</v>
      </c>
      <c r="N48" s="62">
        <v>0.74884294970688059</v>
      </c>
      <c r="O48" s="62">
        <v>0.74914728682170539</v>
      </c>
      <c r="P48" s="62">
        <v>0.75765225623224997</v>
      </c>
      <c r="Q48" s="62">
        <v>0.7590707792712299</v>
      </c>
      <c r="R48" s="62">
        <f>R47/R11</f>
        <v>0.75592619973470376</v>
      </c>
      <c r="S48" s="62">
        <v>0.75387535590003196</v>
      </c>
      <c r="T48" s="62">
        <v>0.76236693800876598</v>
      </c>
      <c r="U48" s="62">
        <v>0.76900958466453695</v>
      </c>
      <c r="V48" s="62">
        <v>0.76028155646947204</v>
      </c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</row>
    <row r="49" spans="2:36" ht="11" thickBot="1" x14ac:dyDescent="0.3">
      <c r="B49" s="15" t="s">
        <v>82</v>
      </c>
      <c r="C49" s="60">
        <v>777</v>
      </c>
      <c r="D49" s="60">
        <v>791</v>
      </c>
      <c r="E49" s="60">
        <v>775</v>
      </c>
      <c r="F49" s="60">
        <v>849</v>
      </c>
      <c r="G49" s="60">
        <v>3192</v>
      </c>
      <c r="H49" s="60">
        <v>727</v>
      </c>
      <c r="I49" s="60">
        <v>805</v>
      </c>
      <c r="J49" s="60">
        <v>763</v>
      </c>
      <c r="K49" s="60">
        <v>798</v>
      </c>
      <c r="L49" s="60">
        <v>3093</v>
      </c>
      <c r="M49" s="60">
        <v>710</v>
      </c>
      <c r="N49" s="60">
        <v>814</v>
      </c>
      <c r="O49" s="60">
        <v>809</v>
      </c>
      <c r="P49" s="60">
        <v>768</v>
      </c>
      <c r="Q49" s="60">
        <v>3101</v>
      </c>
      <c r="R49" s="61">
        <f>R16</f>
        <v>771</v>
      </c>
      <c r="S49" s="61">
        <v>778</v>
      </c>
      <c r="T49" s="61">
        <v>759</v>
      </c>
      <c r="U49" s="61">
        <v>723</v>
      </c>
      <c r="V49" s="61">
        <v>3031</v>
      </c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</row>
    <row r="50" spans="2:36" ht="11" thickTop="1" x14ac:dyDescent="0.25">
      <c r="B50" s="17" t="s">
        <v>81</v>
      </c>
      <c r="C50" s="18">
        <v>0.20960345292689506</v>
      </c>
      <c r="D50" s="18">
        <v>0.22181716208637128</v>
      </c>
      <c r="E50" s="18">
        <v>0.21733034212002245</v>
      </c>
      <c r="F50" s="18">
        <v>0.23642439431913115</v>
      </c>
      <c r="G50" s="18">
        <v>0.22120582120582122</v>
      </c>
      <c r="H50" s="18">
        <v>0.21096923969820081</v>
      </c>
      <c r="I50" s="18">
        <v>0.23428405122235157</v>
      </c>
      <c r="J50" s="18">
        <v>0.2244777875845837</v>
      </c>
      <c r="K50" s="18">
        <v>0.23567631423508564</v>
      </c>
      <c r="L50" s="18">
        <v>0.22631155337674691</v>
      </c>
      <c r="M50" s="18">
        <v>0.219</v>
      </c>
      <c r="N50" s="18">
        <v>0.25115705029311941</v>
      </c>
      <c r="O50" s="18">
        <v>0.25085271317829455</v>
      </c>
      <c r="P50" s="18">
        <v>0.24234774376775009</v>
      </c>
      <c r="Q50" s="18">
        <v>0.2409292207287701</v>
      </c>
      <c r="R50" s="18">
        <f>R49/R11</f>
        <v>0.24407380026529626</v>
      </c>
      <c r="S50" s="18">
        <v>0.24612464409996801</v>
      </c>
      <c r="T50" s="18">
        <v>0.23763306199123399</v>
      </c>
      <c r="U50" s="18">
        <v>0.230990415335463</v>
      </c>
      <c r="V50" s="18">
        <v>0.23971844353052801</v>
      </c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</row>
    <row r="51" spans="2:36" x14ac:dyDescent="0.25">
      <c r="B51" s="17" t="s">
        <v>83</v>
      </c>
      <c r="C51" s="18"/>
      <c r="D51" s="18"/>
      <c r="E51" s="18"/>
      <c r="F51" s="18"/>
      <c r="G51" s="18"/>
      <c r="H51" s="18">
        <v>0.22054556006964596</v>
      </c>
      <c r="I51" s="18">
        <v>0.24505238649592551</v>
      </c>
      <c r="J51" s="18">
        <v>0.23565754633715799</v>
      </c>
      <c r="K51" s="18">
        <v>0.24630832841110456</v>
      </c>
      <c r="L51" s="18">
        <v>0.2368478817589815</v>
      </c>
      <c r="M51" s="18">
        <v>0.22991347342398022</v>
      </c>
      <c r="N51" s="18"/>
      <c r="O51" s="18"/>
      <c r="Q51" s="19"/>
      <c r="R51" s="58"/>
      <c r="S51" s="58"/>
      <c r="T51" s="58"/>
      <c r="U51" s="58"/>
      <c r="V51" s="58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</row>
    <row r="52" spans="2:36" ht="23" x14ac:dyDescent="0.5">
      <c r="B52" s="15" t="s">
        <v>84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Q52" s="63"/>
      <c r="R52" s="58"/>
      <c r="S52" s="58"/>
      <c r="T52" s="58"/>
      <c r="U52" s="58"/>
      <c r="V52" s="58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</row>
    <row r="53" spans="2:36" x14ac:dyDescent="0.25">
      <c r="B53" s="15" t="s">
        <v>85</v>
      </c>
      <c r="C53" s="41">
        <v>349</v>
      </c>
      <c r="D53" s="41">
        <v>324</v>
      </c>
      <c r="E53" s="41">
        <v>315</v>
      </c>
      <c r="F53" s="41">
        <v>387</v>
      </c>
      <c r="G53" s="41">
        <v>1375</v>
      </c>
      <c r="H53" s="41">
        <v>327</v>
      </c>
      <c r="I53" s="41">
        <v>328</v>
      </c>
      <c r="J53" s="41">
        <v>294</v>
      </c>
      <c r="K53" s="41">
        <v>295</v>
      </c>
      <c r="L53" s="41">
        <v>1244</v>
      </c>
      <c r="M53" s="41">
        <v>301</v>
      </c>
      <c r="N53" s="41">
        <v>353</v>
      </c>
      <c r="O53" s="41">
        <v>335</v>
      </c>
      <c r="P53" s="41">
        <v>359</v>
      </c>
      <c r="Q53" s="41">
        <v>1348</v>
      </c>
      <c r="R53" s="58">
        <f>'1 - GAAP - Income Statement'!W18</f>
        <v>394</v>
      </c>
      <c r="S53" s="58">
        <v>366</v>
      </c>
      <c r="T53" s="58">
        <v>309</v>
      </c>
      <c r="U53" s="58">
        <v>333</v>
      </c>
      <c r="V53" s="58">
        <v>1402</v>
      </c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</row>
    <row r="54" spans="2:36" x14ac:dyDescent="0.25">
      <c r="B54" s="15" t="s">
        <v>86</v>
      </c>
      <c r="C54" s="41">
        <v>0</v>
      </c>
      <c r="D54" s="41">
        <v>-8</v>
      </c>
      <c r="E54" s="41">
        <v>0</v>
      </c>
      <c r="F54" s="41">
        <v>0</v>
      </c>
      <c r="G54" s="41">
        <v>-8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</row>
    <row r="55" spans="2:36" x14ac:dyDescent="0.25">
      <c r="B55" s="15" t="s">
        <v>87</v>
      </c>
      <c r="C55" s="41">
        <v>0</v>
      </c>
      <c r="D55" s="41">
        <v>0</v>
      </c>
      <c r="E55" s="41">
        <v>-9</v>
      </c>
      <c r="F55" s="41">
        <v>-20</v>
      </c>
      <c r="G55" s="41">
        <v>-29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59">
        <v>0</v>
      </c>
      <c r="S55" s="59">
        <v>0</v>
      </c>
      <c r="T55" s="59">
        <v>0</v>
      </c>
      <c r="U55" s="59">
        <v>0</v>
      </c>
      <c r="V55" s="59">
        <v>0</v>
      </c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</row>
    <row r="56" spans="2:36" x14ac:dyDescent="0.25">
      <c r="B56" s="15" t="s">
        <v>88</v>
      </c>
      <c r="C56" s="41">
        <v>-10</v>
      </c>
      <c r="D56" s="41">
        <v>0</v>
      </c>
      <c r="E56" s="41">
        <v>-11</v>
      </c>
      <c r="F56" s="41">
        <v>-25</v>
      </c>
      <c r="G56" s="41">
        <v>-46</v>
      </c>
      <c r="H56" s="41">
        <v>-11</v>
      </c>
      <c r="I56" s="41">
        <v>-2</v>
      </c>
      <c r="J56" s="41">
        <v>-2</v>
      </c>
      <c r="K56" s="41">
        <v>-1</v>
      </c>
      <c r="L56" s="41">
        <v>-16</v>
      </c>
      <c r="M56" s="41">
        <v>0</v>
      </c>
      <c r="N56" s="41">
        <v>0</v>
      </c>
      <c r="O56" s="41">
        <v>0</v>
      </c>
      <c r="P56" s="41">
        <v>-2</v>
      </c>
      <c r="Q56" s="41">
        <v>-2</v>
      </c>
      <c r="R56" s="59">
        <v>-2</v>
      </c>
      <c r="S56" s="59">
        <v>0</v>
      </c>
      <c r="T56" s="59">
        <v>34</v>
      </c>
      <c r="U56" s="59">
        <v>3</v>
      </c>
      <c r="V56" s="59">
        <v>35</v>
      </c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</row>
    <row r="57" spans="2:36" x14ac:dyDescent="0.25">
      <c r="B57" s="15" t="s">
        <v>89</v>
      </c>
      <c r="C57" s="41">
        <v>-2</v>
      </c>
      <c r="D57" s="41">
        <v>-4</v>
      </c>
      <c r="E57" s="41">
        <v>-6</v>
      </c>
      <c r="F57" s="41">
        <v>-4</v>
      </c>
      <c r="G57" s="41">
        <v>-16</v>
      </c>
      <c r="H57" s="41">
        <v>-1</v>
      </c>
      <c r="I57" s="41">
        <v>-3</v>
      </c>
      <c r="J57" s="41">
        <v>-2</v>
      </c>
      <c r="K57" s="41">
        <v>-1</v>
      </c>
      <c r="L57" s="41">
        <v>-7</v>
      </c>
      <c r="M57" s="41">
        <v>-7</v>
      </c>
      <c r="N57" s="41">
        <v>-15</v>
      </c>
      <c r="O57" s="41">
        <v>-3</v>
      </c>
      <c r="P57" s="41">
        <v>0</v>
      </c>
      <c r="Q57" s="41">
        <v>-25</v>
      </c>
      <c r="R57" s="59">
        <v>-1</v>
      </c>
      <c r="S57" s="59">
        <v>-1</v>
      </c>
      <c r="T57" s="59">
        <v>0</v>
      </c>
      <c r="U57" s="59">
        <v>-1</v>
      </c>
      <c r="V57" s="59">
        <v>-3</v>
      </c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</row>
    <row r="58" spans="2:36" ht="11" thickBot="1" x14ac:dyDescent="0.3">
      <c r="B58" s="15" t="s">
        <v>90</v>
      </c>
      <c r="C58" s="60">
        <v>337</v>
      </c>
      <c r="D58" s="60">
        <v>312</v>
      </c>
      <c r="E58" s="60">
        <v>289</v>
      </c>
      <c r="F58" s="60">
        <v>338</v>
      </c>
      <c r="G58" s="60">
        <v>1276</v>
      </c>
      <c r="H58" s="60">
        <v>315</v>
      </c>
      <c r="I58" s="60">
        <v>323</v>
      </c>
      <c r="J58" s="60">
        <v>290</v>
      </c>
      <c r="K58" s="60">
        <v>293</v>
      </c>
      <c r="L58" s="60">
        <v>1221</v>
      </c>
      <c r="M58" s="60">
        <v>294</v>
      </c>
      <c r="N58" s="60">
        <v>338</v>
      </c>
      <c r="O58" s="60">
        <v>332</v>
      </c>
      <c r="P58" s="60">
        <v>357</v>
      </c>
      <c r="Q58" s="60">
        <v>1321</v>
      </c>
      <c r="R58" s="61">
        <v>391</v>
      </c>
      <c r="S58" s="61">
        <v>365</v>
      </c>
      <c r="T58" s="61">
        <v>343</v>
      </c>
      <c r="U58" s="61">
        <v>335</v>
      </c>
      <c r="V58" s="61">
        <v>1434</v>
      </c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</row>
    <row r="59" spans="2:36" ht="11" thickTop="1" x14ac:dyDescent="0.25">
      <c r="B59" s="17" t="s">
        <v>81</v>
      </c>
      <c r="C59" s="18">
        <v>9.0909090909090912E-2</v>
      </c>
      <c r="D59" s="18">
        <v>8.7492989343802577E-2</v>
      </c>
      <c r="E59" s="18">
        <v>8.1043185642176108E-2</v>
      </c>
      <c r="F59" s="18">
        <v>9.4124199387357277E-2</v>
      </c>
      <c r="G59" s="18">
        <v>8.8426888426888423E-2</v>
      </c>
      <c r="H59" s="18">
        <v>9.1410330818340102E-2</v>
      </c>
      <c r="I59" s="18">
        <v>9.4004656577415593E-2</v>
      </c>
      <c r="J59" s="18">
        <v>8.5319211532803765E-2</v>
      </c>
      <c r="K59" s="18">
        <v>8.6532782043709386E-2</v>
      </c>
      <c r="L59" s="18">
        <v>8.9339284407697367E-2</v>
      </c>
      <c r="M59" s="18">
        <v>9.0852904820766384E-2</v>
      </c>
      <c r="N59" s="18">
        <v>0.1042887997531626</v>
      </c>
      <c r="O59" s="18">
        <v>0.10294573643410852</v>
      </c>
      <c r="P59" s="18">
        <v>0.11265383401704007</v>
      </c>
      <c r="Q59" s="18">
        <v>0.10263382798539351</v>
      </c>
      <c r="R59" s="32">
        <f>R58/R11</f>
        <v>0.12377802322144078</v>
      </c>
      <c r="S59" s="32">
        <v>0.115469788041759</v>
      </c>
      <c r="T59" s="32">
        <v>0.10738885410144</v>
      </c>
      <c r="U59" s="32">
        <v>0.10702875399361</v>
      </c>
      <c r="V59" s="32">
        <v>0.11341347674786501</v>
      </c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</row>
    <row r="60" spans="2:36" x14ac:dyDescent="0.25">
      <c r="B60" s="17" t="s">
        <v>83</v>
      </c>
      <c r="C60" s="18"/>
      <c r="D60" s="18"/>
      <c r="E60" s="18"/>
      <c r="F60" s="18"/>
      <c r="G60" s="18"/>
      <c r="H60" s="18">
        <v>0.10098665118978525</v>
      </c>
      <c r="I60" s="18">
        <v>0.10477299185098952</v>
      </c>
      <c r="J60" s="18">
        <v>9.6498970285378058E-2</v>
      </c>
      <c r="K60" s="18">
        <v>9.7164796219728289E-2</v>
      </c>
      <c r="L60" s="18">
        <v>9.9875612789931956E-2</v>
      </c>
      <c r="M60" s="18">
        <v>0.10135970333745364</v>
      </c>
      <c r="N60" s="18"/>
      <c r="O60" s="18"/>
      <c r="Q60" s="19"/>
      <c r="R60" s="58"/>
      <c r="S60" s="58"/>
      <c r="T60" s="58"/>
      <c r="U60" s="58"/>
      <c r="V60" s="58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</row>
    <row r="61" spans="2:36" x14ac:dyDescent="0.25"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Q61" s="19"/>
      <c r="R61" s="58"/>
      <c r="S61" s="58"/>
      <c r="T61" s="58"/>
      <c r="U61" s="58"/>
      <c r="V61" s="58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</row>
    <row r="62" spans="2:36" x14ac:dyDescent="0.25">
      <c r="B62" s="64" t="s">
        <v>91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Q62" s="19"/>
      <c r="R62" s="58"/>
      <c r="S62" s="58"/>
      <c r="T62" s="58"/>
      <c r="U62" s="58"/>
      <c r="V62" s="58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</row>
    <row r="63" spans="2:36" ht="11.15" customHeight="1" x14ac:dyDescent="0.5">
      <c r="B63" s="65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Q63" s="63"/>
      <c r="R63" s="58"/>
      <c r="S63" s="58"/>
      <c r="T63" s="58"/>
      <c r="U63" s="58"/>
      <c r="V63" s="58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</row>
    <row r="64" spans="2:36" x14ac:dyDescent="0.25">
      <c r="B64" s="15" t="s">
        <v>92</v>
      </c>
      <c r="C64" s="41">
        <v>138</v>
      </c>
      <c r="D64" s="41">
        <v>129</v>
      </c>
      <c r="E64" s="41">
        <v>123</v>
      </c>
      <c r="F64" s="41">
        <v>129</v>
      </c>
      <c r="G64" s="41">
        <v>519</v>
      </c>
      <c r="H64" s="41">
        <v>113</v>
      </c>
      <c r="I64" s="41">
        <v>112</v>
      </c>
      <c r="J64" s="41">
        <v>105</v>
      </c>
      <c r="K64" s="41">
        <v>103</v>
      </c>
      <c r="L64" s="41">
        <v>433</v>
      </c>
      <c r="M64" s="41">
        <v>94</v>
      </c>
      <c r="N64" s="41">
        <v>94</v>
      </c>
      <c r="O64" s="41">
        <v>87</v>
      </c>
      <c r="P64" s="58">
        <v>76</v>
      </c>
      <c r="Q64" s="41">
        <v>351</v>
      </c>
      <c r="R64" s="41">
        <v>79</v>
      </c>
      <c r="S64" s="41">
        <v>74</v>
      </c>
      <c r="T64" s="41">
        <v>70</v>
      </c>
      <c r="U64" s="41">
        <v>71</v>
      </c>
      <c r="V64" s="41">
        <v>294</v>
      </c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</row>
    <row r="65" spans="2:36" x14ac:dyDescent="0.25">
      <c r="B65" s="15" t="s">
        <v>93</v>
      </c>
      <c r="C65" s="41">
        <v>251</v>
      </c>
      <c r="D65" s="41">
        <v>251</v>
      </c>
      <c r="E65" s="41">
        <v>252</v>
      </c>
      <c r="F65" s="41">
        <v>246</v>
      </c>
      <c r="G65" s="41">
        <v>1000</v>
      </c>
      <c r="H65" s="41">
        <v>231</v>
      </c>
      <c r="I65" s="41">
        <v>249</v>
      </c>
      <c r="J65" s="41">
        <v>245</v>
      </c>
      <c r="K65" s="41">
        <v>246</v>
      </c>
      <c r="L65" s="41">
        <v>971</v>
      </c>
      <c r="M65" s="41">
        <v>232</v>
      </c>
      <c r="N65" s="41">
        <v>235</v>
      </c>
      <c r="O65" s="41">
        <v>233</v>
      </c>
      <c r="P65" s="58">
        <v>236</v>
      </c>
      <c r="Q65" s="41">
        <v>936</v>
      </c>
      <c r="R65" s="41">
        <v>225</v>
      </c>
      <c r="S65" s="41">
        <v>221</v>
      </c>
      <c r="T65" s="41">
        <v>213</v>
      </c>
      <c r="U65" s="41">
        <v>207</v>
      </c>
      <c r="V65" s="41">
        <v>866</v>
      </c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</row>
    <row r="66" spans="2:36" ht="11" thickBot="1" x14ac:dyDescent="0.3">
      <c r="B66" s="15" t="s">
        <v>94</v>
      </c>
      <c r="C66" s="48">
        <v>389</v>
      </c>
      <c r="D66" s="48">
        <v>380</v>
      </c>
      <c r="E66" s="48">
        <v>375</v>
      </c>
      <c r="F66" s="48">
        <v>375</v>
      </c>
      <c r="G66" s="48">
        <v>1519</v>
      </c>
      <c r="H66" s="48">
        <v>344</v>
      </c>
      <c r="I66" s="48">
        <v>361</v>
      </c>
      <c r="J66" s="48">
        <v>350</v>
      </c>
      <c r="K66" s="48">
        <v>349</v>
      </c>
      <c r="L66" s="48">
        <v>1404</v>
      </c>
      <c r="M66" s="48">
        <v>326</v>
      </c>
      <c r="N66" s="48">
        <v>329</v>
      </c>
      <c r="O66" s="48">
        <v>320</v>
      </c>
      <c r="P66" s="48">
        <v>312</v>
      </c>
      <c r="Q66" s="48">
        <v>1287</v>
      </c>
      <c r="R66" s="48">
        <f>SUM(R64:R65)</f>
        <v>304</v>
      </c>
      <c r="S66" s="48">
        <v>295</v>
      </c>
      <c r="T66" s="48">
        <v>283</v>
      </c>
      <c r="U66" s="48">
        <v>278</v>
      </c>
      <c r="V66" s="48">
        <v>1160</v>
      </c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</row>
    <row r="67" spans="2:36" ht="11" thickTop="1" x14ac:dyDescent="0.25">
      <c r="B67" s="15" t="s">
        <v>95</v>
      </c>
      <c r="C67" s="41">
        <v>-104</v>
      </c>
      <c r="D67" s="41">
        <v>-101</v>
      </c>
      <c r="E67" s="41">
        <v>-100</v>
      </c>
      <c r="F67" s="41">
        <v>-97</v>
      </c>
      <c r="G67" s="41">
        <v>-402</v>
      </c>
      <c r="H67" s="41">
        <v>-89</v>
      </c>
      <c r="I67" s="41">
        <v>-89</v>
      </c>
      <c r="J67" s="41">
        <v>-88</v>
      </c>
      <c r="K67" s="41">
        <v>-88</v>
      </c>
      <c r="L67" s="41">
        <v>-354</v>
      </c>
      <c r="M67" s="41">
        <v>-87</v>
      </c>
      <c r="N67" s="41">
        <v>-89</v>
      </c>
      <c r="O67" s="41">
        <v>-87</v>
      </c>
      <c r="P67" s="66">
        <v>-85</v>
      </c>
      <c r="Q67" s="41">
        <v>-348</v>
      </c>
      <c r="R67" s="41">
        <v>-87</v>
      </c>
      <c r="S67" s="41">
        <v>-88</v>
      </c>
      <c r="T67" s="41">
        <v>-87</v>
      </c>
      <c r="U67" s="41">
        <v>-87</v>
      </c>
      <c r="V67" s="41">
        <v>-349</v>
      </c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</row>
    <row r="68" spans="2:36" ht="11" thickBot="1" x14ac:dyDescent="0.3">
      <c r="B68" s="15" t="s">
        <v>96</v>
      </c>
      <c r="C68" s="48">
        <v>285</v>
      </c>
      <c r="D68" s="48">
        <v>279</v>
      </c>
      <c r="E68" s="48">
        <v>275</v>
      </c>
      <c r="F68" s="48">
        <v>278</v>
      </c>
      <c r="G68" s="48">
        <v>1117</v>
      </c>
      <c r="H68" s="48">
        <v>255</v>
      </c>
      <c r="I68" s="48">
        <v>272</v>
      </c>
      <c r="J68" s="48">
        <v>262</v>
      </c>
      <c r="K68" s="48">
        <v>261</v>
      </c>
      <c r="L68" s="48">
        <v>1050</v>
      </c>
      <c r="M68" s="48">
        <v>239</v>
      </c>
      <c r="N68" s="48">
        <v>240</v>
      </c>
      <c r="O68" s="48">
        <v>233</v>
      </c>
      <c r="P68" s="48">
        <v>227</v>
      </c>
      <c r="Q68" s="48">
        <v>939</v>
      </c>
      <c r="R68" s="48">
        <v>217</v>
      </c>
      <c r="S68" s="48">
        <v>207</v>
      </c>
      <c r="T68" s="48">
        <v>196</v>
      </c>
      <c r="U68" s="48">
        <v>191</v>
      </c>
      <c r="V68" s="48">
        <v>811</v>
      </c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</row>
    <row r="69" spans="2:36" ht="11" thickTop="1" x14ac:dyDescent="0.25">
      <c r="B69" s="17" t="s">
        <v>81</v>
      </c>
      <c r="C69" s="18">
        <v>7.6881575397895877E-2</v>
      </c>
      <c r="D69" s="18">
        <v>7.8238923163208074E-2</v>
      </c>
      <c r="E69" s="18">
        <v>7.7117218171620858E-2</v>
      </c>
      <c r="F69" s="18">
        <v>7.7415761626287938E-2</v>
      </c>
      <c r="G69" s="18">
        <v>7.7408177408177403E-2</v>
      </c>
      <c r="H69" s="18">
        <v>7.3998839233894373E-2</v>
      </c>
      <c r="I69" s="18">
        <v>7.9161816065192084E-2</v>
      </c>
      <c r="J69" s="18">
        <v>7.7081494557222713E-2</v>
      </c>
      <c r="K69" s="18">
        <v>7.7082102776137029E-2</v>
      </c>
      <c r="L69" s="18">
        <v>7.6827394453793815E-2</v>
      </c>
      <c r="M69" s="18">
        <v>7.3856613102595794E-2</v>
      </c>
      <c r="N69" s="18">
        <v>7.4051218759642087E-2</v>
      </c>
      <c r="O69" s="18">
        <v>7.2248062015503878E-2</v>
      </c>
      <c r="P69" s="18">
        <v>7.1631429473019884E-2</v>
      </c>
      <c r="Q69" s="18">
        <v>7.2954704374174506E-2</v>
      </c>
      <c r="R69" s="18">
        <f>R68/R11</f>
        <v>6.8695220048728009E-2</v>
      </c>
      <c r="S69" s="18">
        <v>6.5485605820942705E-2</v>
      </c>
      <c r="T69" s="18">
        <v>6.1365059486537303E-2</v>
      </c>
      <c r="U69" s="18">
        <v>6.1022364217252399E-2</v>
      </c>
      <c r="V69" s="18">
        <v>6.4141094590319497E-2</v>
      </c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</row>
    <row r="70" spans="2:36" ht="23" x14ac:dyDescent="0.5">
      <c r="B70" s="65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Q70" s="41"/>
      <c r="R70" s="63"/>
      <c r="S70" s="63"/>
      <c r="T70" s="63"/>
      <c r="U70" s="63"/>
      <c r="V70" s="63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</row>
    <row r="71" spans="2:36" x14ac:dyDescent="0.25">
      <c r="B71" s="15" t="s">
        <v>97</v>
      </c>
      <c r="C71" s="41">
        <v>-104</v>
      </c>
      <c r="D71" s="41">
        <v>-68</v>
      </c>
      <c r="E71" s="41">
        <v>-98</v>
      </c>
      <c r="F71" s="41">
        <v>1354</v>
      </c>
      <c r="G71" s="41">
        <v>1084</v>
      </c>
      <c r="H71" s="41">
        <v>-64</v>
      </c>
      <c r="I71" s="41">
        <v>-76</v>
      </c>
      <c r="J71" s="41">
        <v>-48</v>
      </c>
      <c r="K71" s="41">
        <v>406</v>
      </c>
      <c r="L71" s="41">
        <v>218</v>
      </c>
      <c r="M71" s="41">
        <v>-45</v>
      </c>
      <c r="N71" s="67">
        <v>-21</v>
      </c>
      <c r="O71" s="67">
        <v>-28</v>
      </c>
      <c r="P71" s="67">
        <v>-282</v>
      </c>
      <c r="Q71" s="67">
        <v>-376</v>
      </c>
      <c r="R71" s="41">
        <v>-39</v>
      </c>
      <c r="S71" s="41">
        <v>-56</v>
      </c>
      <c r="T71" s="41">
        <v>-32</v>
      </c>
      <c r="U71" s="41">
        <v>128</v>
      </c>
      <c r="V71" s="41">
        <v>1</v>
      </c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</row>
    <row r="72" spans="2:36" x14ac:dyDescent="0.25">
      <c r="B72" s="15" t="s">
        <v>98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35</v>
      </c>
      <c r="J72" s="41">
        <v>1</v>
      </c>
      <c r="K72" s="41">
        <v>0</v>
      </c>
      <c r="L72" s="41">
        <v>36</v>
      </c>
      <c r="M72" s="41">
        <v>0</v>
      </c>
      <c r="N72" s="41">
        <v>5</v>
      </c>
      <c r="O72" s="41">
        <v>1</v>
      </c>
      <c r="P72" s="66">
        <v>0</v>
      </c>
      <c r="Q72" s="41">
        <v>6</v>
      </c>
      <c r="R72" s="41">
        <v>0</v>
      </c>
      <c r="S72" s="41">
        <v>1</v>
      </c>
      <c r="T72" s="41">
        <v>0</v>
      </c>
      <c r="U72" s="41">
        <v>0</v>
      </c>
      <c r="V72" s="41">
        <v>1</v>
      </c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</row>
    <row r="73" spans="2:36" x14ac:dyDescent="0.25">
      <c r="B73" s="15" t="s">
        <v>99</v>
      </c>
      <c r="C73" s="41">
        <v>-1</v>
      </c>
      <c r="D73" s="41">
        <v>5</v>
      </c>
      <c r="E73" s="41">
        <v>16</v>
      </c>
      <c r="F73" s="41">
        <v>1</v>
      </c>
      <c r="G73" s="41">
        <v>21</v>
      </c>
      <c r="H73" s="41">
        <v>6</v>
      </c>
      <c r="I73" s="41">
        <v>0</v>
      </c>
      <c r="J73" s="41">
        <v>2</v>
      </c>
      <c r="K73" s="41">
        <v>-1</v>
      </c>
      <c r="L73" s="41">
        <v>7</v>
      </c>
      <c r="M73" s="41">
        <v>-2</v>
      </c>
      <c r="N73" s="41">
        <v>-27</v>
      </c>
      <c r="O73" s="41">
        <v>-3</v>
      </c>
      <c r="P73" s="66">
        <v>9</v>
      </c>
      <c r="Q73" s="41">
        <v>-23</v>
      </c>
      <c r="R73" s="41">
        <v>0</v>
      </c>
      <c r="S73" s="41">
        <v>7</v>
      </c>
      <c r="T73" s="41">
        <v>0</v>
      </c>
      <c r="U73" s="41">
        <v>-7</v>
      </c>
      <c r="V73" s="41">
        <v>0</v>
      </c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</row>
    <row r="74" spans="2:36" x14ac:dyDescent="0.25">
      <c r="B74" s="15" t="s">
        <v>79</v>
      </c>
      <c r="C74" s="41">
        <v>0</v>
      </c>
      <c r="D74" s="41">
        <v>0</v>
      </c>
      <c r="E74" s="41">
        <v>0</v>
      </c>
      <c r="F74" s="41">
        <v>-11</v>
      </c>
      <c r="G74" s="41">
        <v>-11</v>
      </c>
      <c r="H74" s="41">
        <v>-3</v>
      </c>
      <c r="I74" s="41">
        <v>0</v>
      </c>
      <c r="J74" s="41">
        <v>0</v>
      </c>
      <c r="K74" s="41">
        <v>0</v>
      </c>
      <c r="L74" s="41">
        <v>-3</v>
      </c>
      <c r="M74" s="41">
        <v>0</v>
      </c>
      <c r="N74" s="41">
        <v>0</v>
      </c>
      <c r="O74" s="41">
        <v>-12</v>
      </c>
      <c r="P74" s="66">
        <v>-5</v>
      </c>
      <c r="Q74" s="41">
        <v>-17</v>
      </c>
      <c r="R74" s="41">
        <v>-14</v>
      </c>
      <c r="S74" s="41">
        <v>0</v>
      </c>
      <c r="T74" s="41">
        <v>0</v>
      </c>
      <c r="U74" s="41">
        <v>-3</v>
      </c>
      <c r="V74" s="41">
        <v>-17</v>
      </c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</row>
    <row r="75" spans="2:36" x14ac:dyDescent="0.25">
      <c r="B75" s="15" t="s">
        <v>100</v>
      </c>
      <c r="C75" s="41">
        <v>0</v>
      </c>
      <c r="D75" s="41">
        <v>-1</v>
      </c>
      <c r="E75" s="41">
        <v>0</v>
      </c>
      <c r="F75" s="41">
        <v>-1430</v>
      </c>
      <c r="G75" s="41">
        <v>-1431</v>
      </c>
      <c r="H75" s="41">
        <v>0</v>
      </c>
      <c r="I75" s="41">
        <v>0</v>
      </c>
      <c r="J75" s="41">
        <v>0</v>
      </c>
      <c r="K75" s="41">
        <v>-445</v>
      </c>
      <c r="L75" s="41">
        <v>-445</v>
      </c>
      <c r="M75" s="41">
        <v>0</v>
      </c>
      <c r="N75" s="41">
        <v>0</v>
      </c>
      <c r="O75" s="41">
        <v>0</v>
      </c>
      <c r="P75" s="66">
        <v>232</v>
      </c>
      <c r="Q75" s="41">
        <v>232</v>
      </c>
      <c r="R75" s="41">
        <v>0</v>
      </c>
      <c r="S75" s="41">
        <v>0</v>
      </c>
      <c r="T75" s="41">
        <v>-11</v>
      </c>
      <c r="U75" s="41">
        <v>-158</v>
      </c>
      <c r="V75" s="41">
        <v>-169</v>
      </c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</row>
    <row r="76" spans="2:36" ht="11" thickBot="1" x14ac:dyDescent="0.3">
      <c r="B76" s="15" t="s">
        <v>101</v>
      </c>
      <c r="C76" s="48">
        <v>-105</v>
      </c>
      <c r="D76" s="48">
        <v>-64</v>
      </c>
      <c r="E76" s="48">
        <v>-82</v>
      </c>
      <c r="F76" s="48">
        <v>-86</v>
      </c>
      <c r="G76" s="48">
        <v>-337</v>
      </c>
      <c r="H76" s="48">
        <v>-61</v>
      </c>
      <c r="I76" s="48">
        <v>-41</v>
      </c>
      <c r="J76" s="48">
        <v>-45</v>
      </c>
      <c r="K76" s="48">
        <v>-40</v>
      </c>
      <c r="L76" s="48">
        <v>-187</v>
      </c>
      <c r="M76" s="48">
        <v>-47</v>
      </c>
      <c r="N76" s="48">
        <v>-43</v>
      </c>
      <c r="O76" s="48">
        <v>-42</v>
      </c>
      <c r="P76" s="48">
        <v>-46</v>
      </c>
      <c r="Q76" s="48">
        <v>-178</v>
      </c>
      <c r="R76" s="48">
        <f>SUM(R71:R75)</f>
        <v>-53</v>
      </c>
      <c r="S76" s="48">
        <v>-48</v>
      </c>
      <c r="T76" s="48">
        <v>-43</v>
      </c>
      <c r="U76" s="48">
        <v>-40</v>
      </c>
      <c r="V76" s="48">
        <v>-184</v>
      </c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</row>
    <row r="77" spans="2:36" ht="11" thickTop="1" x14ac:dyDescent="0.25">
      <c r="B77" s="17" t="s">
        <v>81</v>
      </c>
      <c r="C77" s="18">
        <v>-2.83247909360669E-2</v>
      </c>
      <c r="D77" s="18">
        <v>-1.7947279865395401E-2</v>
      </c>
      <c r="E77" s="18">
        <v>-2.2994952327537857E-2</v>
      </c>
      <c r="F77" s="18">
        <v>-2.3948760790866053E-2</v>
      </c>
      <c r="G77" s="18">
        <v>-2.3354123354123353E-2</v>
      </c>
      <c r="H77" s="18">
        <v>-1.7701683110853163E-2</v>
      </c>
      <c r="I77" s="18">
        <v>-1.1932479627473807E-2</v>
      </c>
      <c r="J77" s="18">
        <v>-1.323918799646955E-2</v>
      </c>
      <c r="K77" s="18">
        <v>-1.1813349084465446E-2</v>
      </c>
      <c r="L77" s="18">
        <v>-1.3682593107485184E-2</v>
      </c>
      <c r="M77" s="18">
        <v>-1.4524103831891224E-2</v>
      </c>
      <c r="N77" s="18">
        <v>-1.3267510027769207E-2</v>
      </c>
      <c r="O77" s="18">
        <v>-1.3023255813953489E-2</v>
      </c>
      <c r="P77" s="18">
        <v>-1.451562006942253E-2</v>
      </c>
      <c r="Q77" s="18">
        <v>-1.3829539274337659E-2</v>
      </c>
      <c r="R77" s="18">
        <f>R76/R11</f>
        <v>-1.6778095219274581E-2</v>
      </c>
      <c r="S77" s="18">
        <v>-1.51850680164505E-2</v>
      </c>
      <c r="T77" s="18">
        <v>-1.34627426424546E-2</v>
      </c>
      <c r="U77" s="18">
        <v>-1.2779552715655E-2</v>
      </c>
      <c r="V77" s="18">
        <v>-1.45523568490984E-2</v>
      </c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</row>
    <row r="78" spans="2:36" x14ac:dyDescent="0.25">
      <c r="R78" s="41"/>
      <c r="S78" s="41"/>
      <c r="T78" s="41"/>
      <c r="U78" s="41"/>
      <c r="V78" s="41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</row>
    <row r="79" spans="2:36" x14ac:dyDescent="0.25">
      <c r="R79" s="41"/>
      <c r="S79" s="41"/>
      <c r="T79" s="41"/>
      <c r="U79" s="41"/>
      <c r="V79" s="41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</row>
    <row r="80" spans="2:36" x14ac:dyDescent="0.25">
      <c r="B80" s="15" t="s">
        <v>102</v>
      </c>
      <c r="C80" s="41">
        <v>260</v>
      </c>
      <c r="D80" s="41">
        <v>264</v>
      </c>
      <c r="E80" s="41">
        <v>293</v>
      </c>
      <c r="F80" s="41">
        <v>319</v>
      </c>
      <c r="G80" s="41">
        <v>1136</v>
      </c>
      <c r="H80" s="41">
        <v>218</v>
      </c>
      <c r="I80" s="41">
        <v>251</v>
      </c>
      <c r="J80" s="41">
        <v>256</v>
      </c>
      <c r="K80" s="41">
        <v>284</v>
      </c>
      <c r="L80" s="41">
        <v>1009</v>
      </c>
      <c r="M80" s="41">
        <v>224</v>
      </c>
      <c r="N80" s="41">
        <v>279</v>
      </c>
      <c r="O80" s="41">
        <v>286</v>
      </c>
      <c r="P80" s="41">
        <v>230</v>
      </c>
      <c r="Q80" s="41">
        <v>1019</v>
      </c>
      <c r="R80" s="41">
        <v>216</v>
      </c>
      <c r="S80" s="41">
        <v>254</v>
      </c>
      <c r="T80" s="41">
        <v>263</v>
      </c>
      <c r="U80" s="41">
        <v>237</v>
      </c>
      <c r="V80" s="41">
        <v>970</v>
      </c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</row>
    <row r="81" spans="2:37" x14ac:dyDescent="0.25">
      <c r="B81" s="15" t="s">
        <v>46</v>
      </c>
      <c r="C81" s="41">
        <v>37</v>
      </c>
      <c r="D81" s="41">
        <v>44</v>
      </c>
      <c r="E81" s="41">
        <v>56</v>
      </c>
      <c r="F81" s="41">
        <v>63</v>
      </c>
      <c r="G81" s="41">
        <v>200</v>
      </c>
      <c r="H81" s="41">
        <v>66</v>
      </c>
      <c r="I81" s="41">
        <v>78</v>
      </c>
      <c r="J81" s="41">
        <v>78</v>
      </c>
      <c r="K81" s="41">
        <v>76</v>
      </c>
      <c r="L81" s="41">
        <v>298</v>
      </c>
      <c r="M81" s="41">
        <v>72</v>
      </c>
      <c r="N81" s="41">
        <v>69</v>
      </c>
      <c r="O81" s="41">
        <v>66</v>
      </c>
      <c r="P81" s="41">
        <v>58</v>
      </c>
      <c r="Q81" s="41">
        <v>265</v>
      </c>
      <c r="R81" s="41">
        <v>54</v>
      </c>
      <c r="S81" s="41">
        <v>53</v>
      </c>
      <c r="T81" s="41">
        <v>53</v>
      </c>
      <c r="U81" s="41">
        <v>55</v>
      </c>
      <c r="V81" s="41">
        <v>215</v>
      </c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</row>
    <row r="82" spans="2:37" x14ac:dyDescent="0.25">
      <c r="B82" s="15" t="s">
        <v>47</v>
      </c>
      <c r="C82" s="41">
        <v>-20</v>
      </c>
      <c r="D82" s="41">
        <v>-28</v>
      </c>
      <c r="E82" s="41">
        <v>-41</v>
      </c>
      <c r="F82" s="41">
        <v>-46</v>
      </c>
      <c r="G82" s="41">
        <v>-135</v>
      </c>
      <c r="H82" s="41">
        <v>-49</v>
      </c>
      <c r="I82" s="41">
        <v>-53</v>
      </c>
      <c r="J82" s="41">
        <v>-56</v>
      </c>
      <c r="K82" s="41">
        <v>-56</v>
      </c>
      <c r="L82" s="41">
        <v>-214</v>
      </c>
      <c r="M82" s="41">
        <v>-51</v>
      </c>
      <c r="N82" s="41">
        <v>-51</v>
      </c>
      <c r="O82" s="41">
        <v>-51</v>
      </c>
      <c r="P82" s="41">
        <v>-46</v>
      </c>
      <c r="Q82" s="41">
        <v>-199</v>
      </c>
      <c r="R82" s="41">
        <v>-46</v>
      </c>
      <c r="S82" s="41">
        <v>-46</v>
      </c>
      <c r="T82" s="41">
        <v>-46</v>
      </c>
      <c r="U82" s="41">
        <v>-43</v>
      </c>
      <c r="V82" s="41">
        <v>-181</v>
      </c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</row>
    <row r="83" spans="2:37" x14ac:dyDescent="0.25">
      <c r="B83" s="15" t="s">
        <v>103</v>
      </c>
      <c r="C83" s="68">
        <v>17</v>
      </c>
      <c r="D83" s="68">
        <v>16</v>
      </c>
      <c r="E83" s="68">
        <v>15</v>
      </c>
      <c r="F83" s="68">
        <v>17</v>
      </c>
      <c r="G83" s="68">
        <v>65</v>
      </c>
      <c r="H83" s="68">
        <v>17</v>
      </c>
      <c r="I83" s="68">
        <v>25</v>
      </c>
      <c r="J83" s="68">
        <v>22</v>
      </c>
      <c r="K83" s="68">
        <v>20</v>
      </c>
      <c r="L83" s="68">
        <v>84</v>
      </c>
      <c r="M83" s="68">
        <v>21</v>
      </c>
      <c r="N83" s="68">
        <v>18</v>
      </c>
      <c r="O83" s="68">
        <v>15</v>
      </c>
      <c r="P83" s="68">
        <v>12</v>
      </c>
      <c r="Q83" s="68">
        <v>66</v>
      </c>
      <c r="R83" s="68">
        <f>SUM(R81:R82)</f>
        <v>8</v>
      </c>
      <c r="S83" s="68">
        <v>7</v>
      </c>
      <c r="T83" s="68">
        <v>7</v>
      </c>
      <c r="U83" s="68">
        <v>12</v>
      </c>
      <c r="V83" s="68">
        <v>34</v>
      </c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</row>
    <row r="84" spans="2:37" ht="11" thickBot="1" x14ac:dyDescent="0.3">
      <c r="B84" s="15" t="s">
        <v>104</v>
      </c>
      <c r="C84" s="48">
        <v>243</v>
      </c>
      <c r="D84" s="48">
        <v>248</v>
      </c>
      <c r="E84" s="48">
        <v>278</v>
      </c>
      <c r="F84" s="48">
        <v>302</v>
      </c>
      <c r="G84" s="48">
        <v>1071</v>
      </c>
      <c r="H84" s="48">
        <v>201</v>
      </c>
      <c r="I84" s="48">
        <v>226</v>
      </c>
      <c r="J84" s="48">
        <v>234</v>
      </c>
      <c r="K84" s="48">
        <v>264</v>
      </c>
      <c r="L84" s="48">
        <v>925</v>
      </c>
      <c r="M84" s="48">
        <v>203</v>
      </c>
      <c r="N84" s="48">
        <v>261</v>
      </c>
      <c r="O84" s="48">
        <v>271</v>
      </c>
      <c r="P84" s="48">
        <v>218</v>
      </c>
      <c r="Q84" s="48">
        <v>953</v>
      </c>
      <c r="R84" s="48">
        <f>R80-R83</f>
        <v>208</v>
      </c>
      <c r="S84" s="48">
        <v>247</v>
      </c>
      <c r="T84" s="48">
        <v>256</v>
      </c>
      <c r="U84" s="48">
        <v>225</v>
      </c>
      <c r="V84" s="48">
        <v>936</v>
      </c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</row>
    <row r="85" spans="2:37" ht="11" thickTop="1" x14ac:dyDescent="0.25">
      <c r="B85" s="65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Q85" s="41"/>
      <c r="R85" s="41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</row>
    <row r="86" spans="2:37" x14ac:dyDescent="0.25"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</row>
    <row r="87" spans="2:37" x14ac:dyDescent="0.25">
      <c r="B87" s="10" t="s">
        <v>105</v>
      </c>
      <c r="K87" s="58"/>
      <c r="Q87" s="7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</row>
    <row r="88" spans="2:37" x14ac:dyDescent="0.25"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</row>
    <row r="89" spans="2:37" x14ac:dyDescent="0.25">
      <c r="Q89" s="70"/>
    </row>
  </sheetData>
  <pageMargins left="0.7" right="0.7" top="0.75" bottom="0.75" header="0.3" footer="0.3"/>
  <pageSetup scale="49" orientation="landscape" r:id="rId1"/>
  <customProperties>
    <customPr name="EpmWorksheetKeyString_GUID" r:id="rId2"/>
  </customProperties>
  <ignoredErrors>
    <ignoredError sqref="R83" formulaRange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F0C2E-1FC4-4617-A50E-67BE3123A450}">
  <sheetPr codeName="Sheet4">
    <tabColor rgb="FFF6F3F0"/>
    <pageSetUpPr fitToPage="1"/>
  </sheetPr>
  <dimension ref="B5:AF73"/>
  <sheetViews>
    <sheetView showGridLines="0" topLeftCell="E1" zoomScale="130" zoomScaleNormal="130" zoomScaleSheetLayoutView="140" workbookViewId="0">
      <selection activeCell="M10" sqref="M10"/>
    </sheetView>
  </sheetViews>
  <sheetFormatPr defaultColWidth="8.81640625" defaultRowHeight="14" x14ac:dyDescent="0.3"/>
  <cols>
    <col min="1" max="1" width="8.81640625" style="2"/>
    <col min="2" max="2" width="39.54296875" style="2" customWidth="1"/>
    <col min="3" max="6" width="7.81640625" style="2" customWidth="1"/>
    <col min="7" max="7" width="8.81640625" style="2" customWidth="1"/>
    <col min="8" max="11" width="7.81640625" style="2" customWidth="1"/>
    <col min="12" max="12" width="8.81640625" style="2" customWidth="1"/>
    <col min="13" max="14" width="7.81640625" style="2" customWidth="1"/>
    <col min="15" max="15" width="8.81640625" style="2"/>
    <col min="16" max="16" width="8.81640625" style="2" customWidth="1"/>
    <col min="17" max="17" width="8.81640625" style="2"/>
    <col min="18" max="18" width="10.81640625" style="2" bestFit="1" customWidth="1"/>
    <col min="19" max="20" width="8.81640625" style="2"/>
    <col min="21" max="21" width="20" style="2" bestFit="1" customWidth="1"/>
    <col min="22" max="16384" width="8.81640625" style="2"/>
  </cols>
  <sheetData>
    <row r="5" spans="2:32" ht="18" x14ac:dyDescent="0.4">
      <c r="B5" s="35" t="s">
        <v>106</v>
      </c>
    </row>
    <row r="6" spans="2:32" x14ac:dyDescent="0.3">
      <c r="B6" s="9" t="s">
        <v>107</v>
      </c>
      <c r="P6" s="2" t="s">
        <v>39</v>
      </c>
    </row>
    <row r="8" spans="2:32" ht="15.5" x14ac:dyDescent="0.3">
      <c r="B8" s="55" t="s">
        <v>108</v>
      </c>
      <c r="H8" s="95"/>
      <c r="I8" s="95"/>
      <c r="J8" s="95"/>
    </row>
    <row r="9" spans="2:32" ht="14.5" thickBot="1" x14ac:dyDescent="0.35">
      <c r="B9" s="123" t="s">
        <v>109</v>
      </c>
      <c r="C9" s="123" t="s">
        <v>22</v>
      </c>
      <c r="D9" s="123" t="s">
        <v>23</v>
      </c>
      <c r="E9" s="123" t="s">
        <v>24</v>
      </c>
      <c r="F9" s="123" t="s">
        <v>25</v>
      </c>
      <c r="G9" s="123" t="s">
        <v>26</v>
      </c>
      <c r="H9" s="123" t="s">
        <v>27</v>
      </c>
      <c r="I9" s="123" t="s">
        <v>28</v>
      </c>
      <c r="J9" s="123" t="s">
        <v>29</v>
      </c>
      <c r="K9" s="123" t="s">
        <v>30</v>
      </c>
      <c r="L9" s="123" t="s">
        <v>31</v>
      </c>
      <c r="M9" s="123" t="s">
        <v>32</v>
      </c>
      <c r="N9" s="123" t="s">
        <v>33</v>
      </c>
      <c r="O9" s="123" t="s">
        <v>318</v>
      </c>
      <c r="P9" s="123" t="s">
        <v>325</v>
      </c>
      <c r="Q9" s="123" t="s">
        <v>326</v>
      </c>
      <c r="T9" s="2" t="s">
        <v>39</v>
      </c>
    </row>
    <row r="10" spans="2:32" ht="23.15" customHeight="1" x14ac:dyDescent="0.3">
      <c r="B10" s="71" t="s">
        <v>110</v>
      </c>
      <c r="C10" s="41">
        <v>1320</v>
      </c>
      <c r="D10" s="41">
        <v>1322</v>
      </c>
      <c r="E10" s="41">
        <v>1313</v>
      </c>
      <c r="F10" s="41">
        <v>1319</v>
      </c>
      <c r="G10" s="41">
        <v>5274</v>
      </c>
      <c r="H10" s="41">
        <v>1281</v>
      </c>
      <c r="I10" s="41">
        <v>1278.5005503100092</v>
      </c>
      <c r="J10" s="41">
        <v>1267.3428709499988</v>
      </c>
      <c r="K10" s="41">
        <v>1234.7878672699983</v>
      </c>
      <c r="L10" s="41">
        <v>5062.3872652900081</v>
      </c>
      <c r="M10" s="41">
        <v>1246.4367279900021</v>
      </c>
      <c r="N10" s="41">
        <v>1255</v>
      </c>
      <c r="O10" s="41">
        <v>1266</v>
      </c>
      <c r="P10" s="41">
        <v>1256</v>
      </c>
      <c r="Q10" s="41">
        <v>5023</v>
      </c>
      <c r="R10" s="41"/>
      <c r="S10" s="41"/>
      <c r="T10" s="41" t="s">
        <v>39</v>
      </c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</row>
    <row r="11" spans="2:32" x14ac:dyDescent="0.3">
      <c r="B11" s="17" t="s">
        <v>111</v>
      </c>
      <c r="C11" s="72">
        <v>-5.046195894973389E-2</v>
      </c>
      <c r="D11" s="72">
        <v>-2.1000000000000001E-2</v>
      </c>
      <c r="E11" s="72">
        <v>-3.9554372865741476E-2</v>
      </c>
      <c r="F11" s="72">
        <v>-3.0127504531120484E-2</v>
      </c>
      <c r="G11" s="72">
        <v>-3.5354719935734961E-2</v>
      </c>
      <c r="H11" s="72">
        <v>-0.03</v>
      </c>
      <c r="I11" s="72">
        <v>-3.2871032997338054E-2</v>
      </c>
      <c r="J11" s="72">
        <v>-3.4548446919643289E-2</v>
      </c>
      <c r="K11" s="72">
        <v>-6.4121757142862168E-2</v>
      </c>
      <c r="L11" s="72">
        <v>-4.0148273352498744E-2</v>
      </c>
      <c r="M11" s="72">
        <v>-2.7E-2</v>
      </c>
      <c r="N11" s="72">
        <v>-1.9E-2</v>
      </c>
      <c r="O11" s="72">
        <v>-7.8926598263614795E-4</v>
      </c>
      <c r="P11" s="72">
        <v>1.7000000000000001E-2</v>
      </c>
      <c r="Q11" s="72">
        <v>-8.0000000000000002E-3</v>
      </c>
      <c r="R11" s="41"/>
      <c r="S11" s="41"/>
      <c r="T11" s="42" t="s">
        <v>39</v>
      </c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</row>
    <row r="12" spans="2:32" x14ac:dyDescent="0.3">
      <c r="B12" s="15" t="s">
        <v>112</v>
      </c>
      <c r="C12" s="77">
        <v>2.9000185323727772E-2</v>
      </c>
      <c r="D12" s="77">
        <v>1.6259923302956451E-2</v>
      </c>
      <c r="E12" s="77">
        <v>-3.9604201547606115E-3</v>
      </c>
      <c r="F12" s="77">
        <v>-8.1313023618031534E-3</v>
      </c>
      <c r="G12" s="77">
        <v>8.1024442662198468E-3</v>
      </c>
      <c r="H12" s="77">
        <v>-9.1557508459972001E-3</v>
      </c>
      <c r="I12" s="77">
        <v>-3.4444355756866926E-2</v>
      </c>
      <c r="J12" s="77">
        <v>-2.2236279461082014E-2</v>
      </c>
      <c r="K12" s="77">
        <v>-3.9897707854112743E-2</v>
      </c>
      <c r="L12" s="77">
        <v>-2.644877319534648E-2</v>
      </c>
      <c r="M12" s="77">
        <v>-4.4096680847071516E-2</v>
      </c>
      <c r="N12" s="77">
        <v>-3.4000000000000002E-2</v>
      </c>
      <c r="O12" s="77">
        <v>-3.5999999999999997E-2</v>
      </c>
      <c r="P12" s="77">
        <v>-3.9E-2</v>
      </c>
      <c r="Q12" s="77">
        <v>-3.7999999999999999E-2</v>
      </c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</row>
    <row r="13" spans="2:32" ht="14.5" thickBot="1" x14ac:dyDescent="0.35">
      <c r="B13" s="15" t="s">
        <v>113</v>
      </c>
      <c r="C13" s="73">
        <v>-1.9E-2</v>
      </c>
      <c r="D13" s="73">
        <v>1.0999999999999999E-2</v>
      </c>
      <c r="E13" s="73">
        <v>-1E-3</v>
      </c>
      <c r="F13" s="73">
        <v>1E-3</v>
      </c>
      <c r="G13" s="73"/>
      <c r="H13" s="73">
        <v>-2.1999999999999999E-2</v>
      </c>
      <c r="I13" s="73">
        <v>-1.4999999999999999E-2</v>
      </c>
      <c r="J13" s="73">
        <v>1.2E-2</v>
      </c>
      <c r="K13" s="73">
        <v>-1.6E-2</v>
      </c>
      <c r="L13" s="73"/>
      <c r="M13" s="73">
        <v>-2.5999999999999999E-2</v>
      </c>
      <c r="N13" s="73">
        <v>-6.0000000000000001E-3</v>
      </c>
      <c r="O13" s="73">
        <v>1.2999999999999999E-2</v>
      </c>
      <c r="P13" s="73">
        <v>-1.7999999999999999E-2</v>
      </c>
      <c r="Q13" s="73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</row>
    <row r="14" spans="2:32" ht="14.5" thickTop="1" x14ac:dyDescent="0.3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</row>
    <row r="15" spans="2:32" x14ac:dyDescent="0.3">
      <c r="B15" s="71" t="s">
        <v>114</v>
      </c>
      <c r="C15" s="41">
        <v>1844</v>
      </c>
      <c r="D15" s="41">
        <v>1824</v>
      </c>
      <c r="E15" s="41">
        <v>1798</v>
      </c>
      <c r="F15" s="41">
        <v>1764</v>
      </c>
      <c r="G15" s="41">
        <v>7230</v>
      </c>
      <c r="H15" s="41">
        <v>1657.6117514500104</v>
      </c>
      <c r="I15" s="41">
        <v>1656.2168985399833</v>
      </c>
      <c r="J15" s="41">
        <v>1651.1292234800037</v>
      </c>
      <c r="K15" s="41">
        <v>1631.0566197199846</v>
      </c>
      <c r="L15" s="41">
        <v>6596.0144931899813</v>
      </c>
      <c r="M15" s="41">
        <v>1599.696375560005</v>
      </c>
      <c r="N15" s="41">
        <v>1586</v>
      </c>
      <c r="O15" s="41">
        <v>1607</v>
      </c>
      <c r="P15" s="41">
        <v>1549</v>
      </c>
      <c r="Q15" s="41">
        <v>6342</v>
      </c>
      <c r="R15" s="126"/>
      <c r="S15" s="42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</row>
    <row r="16" spans="2:32" x14ac:dyDescent="0.3">
      <c r="B16" s="17" t="s">
        <v>115</v>
      </c>
      <c r="C16" s="72">
        <v>-0.10376656137948347</v>
      </c>
      <c r="D16" s="72">
        <v>-6.6053821734491008E-2</v>
      </c>
      <c r="E16" s="72">
        <v>-6.7168087539941773E-2</v>
      </c>
      <c r="F16" s="72">
        <v>-9.0970261500647451E-2</v>
      </c>
      <c r="G16" s="72">
        <v>-8.2311771594384048E-2</v>
      </c>
      <c r="H16" s="72">
        <v>-0.10107167466361158</v>
      </c>
      <c r="I16" s="72">
        <v>-9.1963654124579075E-2</v>
      </c>
      <c r="J16" s="72">
        <v>-8.1716203000716928E-2</v>
      </c>
      <c r="K16" s="72">
        <v>-7.5192642793947148E-2</v>
      </c>
      <c r="L16" s="72">
        <v>-8.7646767832289849E-2</v>
      </c>
      <c r="M16" s="72">
        <v>-3.4939047602276979E-2</v>
      </c>
      <c r="N16" s="72">
        <v>-4.2000000000000003E-2</v>
      </c>
      <c r="O16" s="72">
        <v>-2.6650514839491199E-2</v>
      </c>
      <c r="P16" s="72">
        <v>-0.05</v>
      </c>
      <c r="Q16" s="72">
        <v>-3.9E-2</v>
      </c>
      <c r="R16" s="42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</row>
    <row r="17" spans="2:32" x14ac:dyDescent="0.3">
      <c r="B17" s="15" t="s">
        <v>116</v>
      </c>
      <c r="C17" s="77">
        <v>-9.6206329798618831E-2</v>
      </c>
      <c r="D17" s="77">
        <v>-8.873721269921174E-2</v>
      </c>
      <c r="E17" s="77">
        <v>-8.6843551024897644E-2</v>
      </c>
      <c r="F17" s="77">
        <v>-9.1479212590751979E-2</v>
      </c>
      <c r="G17" s="77">
        <v>-9.0826449288770053E-2</v>
      </c>
      <c r="H17" s="77">
        <v>-8.585922813511189E-2</v>
      </c>
      <c r="I17" s="77">
        <v>-8.9506108678354943E-2</v>
      </c>
      <c r="J17" s="77">
        <v>-7.2446308591851291E-2</v>
      </c>
      <c r="K17" s="77">
        <v>-5.1857541495111271E-2</v>
      </c>
      <c r="L17" s="77">
        <v>-7.5146410230844313E-2</v>
      </c>
      <c r="M17" s="77">
        <v>-5.6782179169588325E-2</v>
      </c>
      <c r="N17" s="77">
        <v>-6.3E-2</v>
      </c>
      <c r="O17" s="77">
        <v>-6.2E-2</v>
      </c>
      <c r="P17" s="77">
        <v>-0.106</v>
      </c>
      <c r="Q17" s="77">
        <v>-7.1999999999999995E-2</v>
      </c>
      <c r="R17" s="8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</row>
    <row r="18" spans="2:32" ht="14.5" thickBot="1" x14ac:dyDescent="0.35">
      <c r="B18" s="15" t="s">
        <v>117</v>
      </c>
      <c r="C18" s="73">
        <v>-5.6000000000000001E-2</v>
      </c>
      <c r="D18" s="73">
        <v>-8.0000000000000002E-3</v>
      </c>
      <c r="E18" s="73">
        <v>-5.0000000000000001E-3</v>
      </c>
      <c r="F18" s="73">
        <v>-2.4E-2</v>
      </c>
      <c r="G18" s="73"/>
      <c r="H18" s="73">
        <v>-5.1999999999999998E-2</v>
      </c>
      <c r="I18" s="73">
        <v>-1.2999999999999999E-2</v>
      </c>
      <c r="J18" s="73">
        <v>1.4999999999999999E-2</v>
      </c>
      <c r="K18" s="73">
        <v>-1E-3</v>
      </c>
      <c r="L18" s="73"/>
      <c r="M18" s="73">
        <v>-5.7000000000000002E-2</v>
      </c>
      <c r="N18" s="73">
        <v>-0.02</v>
      </c>
      <c r="O18" s="73">
        <v>1.7999999999999999E-2</v>
      </c>
      <c r="P18" s="73">
        <v>-4.8000000000000001E-2</v>
      </c>
      <c r="Q18" s="73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</row>
    <row r="19" spans="2:32" ht="14.5" thickTop="1" x14ac:dyDescent="0.3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42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</row>
    <row r="20" spans="2:32" x14ac:dyDescent="0.3">
      <c r="B20" s="71" t="s">
        <v>118</v>
      </c>
      <c r="C20" s="41">
        <v>282</v>
      </c>
      <c r="D20" s="41">
        <v>290</v>
      </c>
      <c r="E20" s="41">
        <v>288</v>
      </c>
      <c r="F20" s="41">
        <v>303</v>
      </c>
      <c r="G20" s="41">
        <v>1163</v>
      </c>
      <c r="H20" s="41">
        <v>296.99999999999847</v>
      </c>
      <c r="I20" s="41">
        <v>306.20537991999822</v>
      </c>
      <c r="J20" s="41">
        <v>306.52640834999784</v>
      </c>
      <c r="K20" s="41">
        <v>303.24307858999839</v>
      </c>
      <c r="L20" s="41">
        <v>1212.9748668599927</v>
      </c>
      <c r="M20" s="41">
        <v>313</v>
      </c>
      <c r="N20" s="41">
        <v>320</v>
      </c>
      <c r="O20" s="41">
        <v>321</v>
      </c>
      <c r="P20" s="41">
        <v>325</v>
      </c>
      <c r="Q20" s="41">
        <v>1279</v>
      </c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</row>
    <row r="21" spans="2:32" x14ac:dyDescent="0.3">
      <c r="B21" s="17" t="s">
        <v>119</v>
      </c>
      <c r="C21" s="72">
        <v>8.7999999999999995E-2</v>
      </c>
      <c r="D21" s="72">
        <v>9.9000000000000005E-2</v>
      </c>
      <c r="E21" s="72">
        <v>0.06</v>
      </c>
      <c r="F21" s="72">
        <v>4.2999999999999997E-2</v>
      </c>
      <c r="G21" s="72">
        <v>7.1598850336326056E-2</v>
      </c>
      <c r="H21" s="72">
        <v>5.2999999999999999E-2</v>
      </c>
      <c r="I21" s="72">
        <v>5.5E-2</v>
      </c>
      <c r="J21" s="72">
        <v>6.6000000000000003E-2</v>
      </c>
      <c r="K21" s="72">
        <v>9.9999999999999995E-8</v>
      </c>
      <c r="L21" s="72">
        <v>4.2833166554041922E-2</v>
      </c>
      <c r="M21" s="72">
        <v>5.3999999999999999E-2</v>
      </c>
      <c r="N21" s="72">
        <v>4.5999999999999999E-2</v>
      </c>
      <c r="O21" s="72">
        <v>4.5602605863192203E-2</v>
      </c>
      <c r="P21" s="72">
        <v>7.2999999999999995E-2</v>
      </c>
      <c r="Q21" s="72">
        <v>5.3999999999999999E-2</v>
      </c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</row>
    <row r="22" spans="2:32" x14ac:dyDescent="0.3">
      <c r="B22" s="15" t="s">
        <v>120</v>
      </c>
      <c r="C22" s="77">
        <v>9.8483652570072425E-2</v>
      </c>
      <c r="D22" s="77">
        <v>8.9486532032683877E-2</v>
      </c>
      <c r="E22" s="77">
        <v>5.0611092617856103E-2</v>
      </c>
      <c r="F22" s="77">
        <v>4.2246371865404517E-2</v>
      </c>
      <c r="G22" s="77">
        <v>6.9263631352535243E-2</v>
      </c>
      <c r="H22" s="77">
        <v>6.2427049841680501E-2</v>
      </c>
      <c r="I22" s="77">
        <v>5.3144092334156762E-2</v>
      </c>
      <c r="J22" s="77">
        <v>6.3979669784088158E-2</v>
      </c>
      <c r="K22" s="77">
        <v>1.0846574236092405E-2</v>
      </c>
      <c r="L22" s="77">
        <v>4.7062335208873082E-2</v>
      </c>
      <c r="M22" s="77">
        <v>3.637375673400739E-2</v>
      </c>
      <c r="N22" s="77">
        <v>3.6000000000000004E-2</v>
      </c>
      <c r="O22" s="77">
        <v>3.2000000000000001E-2</v>
      </c>
      <c r="P22" s="77">
        <v>0.04</v>
      </c>
      <c r="Q22" s="77">
        <v>3.5999999999999997E-2</v>
      </c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</row>
    <row r="23" spans="2:32" ht="14.5" thickBot="1" x14ac:dyDescent="0.35">
      <c r="B23" s="15" t="s">
        <v>121</v>
      </c>
      <c r="C23" s="73">
        <v>-3.2000000000000001E-2</v>
      </c>
      <c r="D23" s="73">
        <v>2.9000000000000001E-2</v>
      </c>
      <c r="E23" s="73">
        <v>-4.0000000000000002E-4</v>
      </c>
      <c r="F23" s="73">
        <v>4.8000000000000001E-2</v>
      </c>
      <c r="G23" s="73"/>
      <c r="H23" s="73">
        <v>-1.4E-2</v>
      </c>
      <c r="I23" s="73">
        <v>0.02</v>
      </c>
      <c r="J23" s="73">
        <v>0.01</v>
      </c>
      <c r="K23" s="73">
        <v>-4.0000000000000001E-3</v>
      </c>
      <c r="L23" s="73"/>
      <c r="M23" s="73">
        <v>0.01</v>
      </c>
      <c r="N23" s="73">
        <v>1.8000000000000002E-2</v>
      </c>
      <c r="O23" s="73">
        <v>7.0000000000000001E-3</v>
      </c>
      <c r="P23" s="73">
        <v>5.0000000000000001E-3</v>
      </c>
      <c r="Q23" s="73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</row>
    <row r="24" spans="2:32" ht="14.5" thickTop="1" x14ac:dyDescent="0.3">
      <c r="B24" s="1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6"/>
      <c r="N24" s="76"/>
      <c r="O24" s="76"/>
      <c r="P24" s="76"/>
      <c r="Q24" s="76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</row>
    <row r="25" spans="2:32" x14ac:dyDescent="0.3">
      <c r="B25" s="71" t="s">
        <v>122</v>
      </c>
      <c r="C25" s="41">
        <v>3446</v>
      </c>
      <c r="D25" s="41">
        <v>3436</v>
      </c>
      <c r="E25" s="41">
        <v>3399</v>
      </c>
      <c r="F25" s="41">
        <v>3386</v>
      </c>
      <c r="G25" s="41">
        <v>13667</v>
      </c>
      <c r="H25" s="41">
        <v>3236</v>
      </c>
      <c r="I25" s="41">
        <v>3241</v>
      </c>
      <c r="J25" s="41">
        <v>3225</v>
      </c>
      <c r="K25" s="41">
        <v>3169</v>
      </c>
      <c r="L25" s="41">
        <v>12871</v>
      </c>
      <c r="M25" s="41">
        <v>3158.8806329400059</v>
      </c>
      <c r="N25" s="41">
        <v>3161</v>
      </c>
      <c r="O25" s="41">
        <v>3194</v>
      </c>
      <c r="P25" s="41">
        <v>3130</v>
      </c>
      <c r="Q25" s="41">
        <v>12644</v>
      </c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</row>
    <row r="26" spans="2:32" x14ac:dyDescent="0.3">
      <c r="B26" s="17" t="s">
        <v>123</v>
      </c>
      <c r="C26" s="72">
        <v>-7.0000000000000007E-2</v>
      </c>
      <c r="D26" s="72">
        <v>-3.5999999999999997E-2</v>
      </c>
      <c r="E26" s="72">
        <v>-4.7E-2</v>
      </c>
      <c r="F26" s="72">
        <v>-5.7000000000000002E-2</v>
      </c>
      <c r="G26" s="72">
        <v>-5.2999999999999999E-2</v>
      </c>
      <c r="H26" s="72">
        <v>-6.0999999999999999E-2</v>
      </c>
      <c r="I26" s="72">
        <v>-5.7000000000000002E-2</v>
      </c>
      <c r="J26" s="72">
        <v>-5.1191526919682206E-2</v>
      </c>
      <c r="K26" s="72">
        <v>-6.4087418783224992E-2</v>
      </c>
      <c r="L26" s="72">
        <v>-5.8242481890685593E-2</v>
      </c>
      <c r="M26" s="72">
        <v>-2.3942611525440614E-2</v>
      </c>
      <c r="N26" s="72">
        <v>-2.5000000000000001E-2</v>
      </c>
      <c r="O26" s="72">
        <v>-9.6124031007751905E-3</v>
      </c>
      <c r="P26" s="72">
        <v>-1.2E-2</v>
      </c>
      <c r="Q26" s="72">
        <v>-1.7999999999999999E-2</v>
      </c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</row>
    <row r="27" spans="2:32" x14ac:dyDescent="0.3">
      <c r="B27" s="15" t="s">
        <v>124</v>
      </c>
      <c r="C27" s="77">
        <v>-3.5999999999999997E-2</v>
      </c>
      <c r="D27" s="77">
        <v>-3.5999999999999997E-2</v>
      </c>
      <c r="E27" s="77">
        <v>-4.4999999999999998E-2</v>
      </c>
      <c r="F27" s="77">
        <v>-4.9000000000000002E-2</v>
      </c>
      <c r="G27" s="77">
        <v>-4.1000000000000002E-2</v>
      </c>
      <c r="H27" s="77">
        <v>-4.3999999999999997E-2</v>
      </c>
      <c r="I27" s="77">
        <v>-5.6000000000000001E-2</v>
      </c>
      <c r="J27" s="77">
        <v>-4.2191526919682205E-2</v>
      </c>
      <c r="K27" s="77">
        <v>-4.2087418783224986E-2</v>
      </c>
      <c r="L27" s="77">
        <v>-4.624248189068559E-2</v>
      </c>
      <c r="M27" s="77">
        <v>-4.3130431246173856E-2</v>
      </c>
      <c r="N27" s="77">
        <v>-4.2000000000000003E-2</v>
      </c>
      <c r="O27" s="77">
        <v>-4.2999999999999997E-2</v>
      </c>
      <c r="P27" s="77">
        <v>-6.6000000000000003E-2</v>
      </c>
      <c r="Q27" s="77">
        <v>-4.8000000000000001E-2</v>
      </c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</row>
    <row r="28" spans="2:32" ht="14.5" thickBot="1" x14ac:dyDescent="0.35">
      <c r="B28" s="15" t="s">
        <v>125</v>
      </c>
      <c r="C28" s="73">
        <v>-0.04</v>
      </c>
      <c r="D28" s="73">
        <v>2E-3</v>
      </c>
      <c r="E28" s="73">
        <v>-3.0000000000000001E-3</v>
      </c>
      <c r="F28" s="73">
        <v>-8.0000000000000002E-3</v>
      </c>
      <c r="G28" s="73"/>
      <c r="H28" s="73">
        <v>-3.6999999999999998E-2</v>
      </c>
      <c r="I28" s="73">
        <v>-1.0999999999999999E-2</v>
      </c>
      <c r="J28" s="73">
        <v>1.4999999999999999E-2</v>
      </c>
      <c r="K28" s="73">
        <v>-7.0000000000000001E-3</v>
      </c>
      <c r="L28" s="73"/>
      <c r="M28" s="73">
        <v>-3.9E-2</v>
      </c>
      <c r="N28" s="73">
        <v>-1.1000000000000001E-2</v>
      </c>
      <c r="O28" s="73">
        <v>1.4999999999999999E-2</v>
      </c>
      <c r="P28" s="73">
        <v>-3.1E-2</v>
      </c>
      <c r="Q28" s="73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</row>
    <row r="29" spans="2:32" ht="14.5" thickTop="1" x14ac:dyDescent="0.3">
      <c r="B29" s="74"/>
      <c r="C29" s="75"/>
      <c r="D29" s="75"/>
      <c r="E29" s="75"/>
      <c r="F29" s="75"/>
      <c r="G29" s="75"/>
      <c r="H29" s="110"/>
      <c r="I29" s="75"/>
      <c r="J29" s="75"/>
      <c r="K29" s="75"/>
      <c r="L29" s="75"/>
      <c r="M29" s="75"/>
      <c r="N29" s="75"/>
      <c r="O29" s="75"/>
      <c r="P29" s="75"/>
      <c r="Q29" s="75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</row>
    <row r="30" spans="2:32" x14ac:dyDescent="0.3"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</row>
    <row r="31" spans="2:32" ht="15.5" x14ac:dyDescent="0.3">
      <c r="B31" s="108" t="s">
        <v>126</v>
      </c>
      <c r="C31" s="10"/>
      <c r="D31" s="10"/>
      <c r="E31" s="10"/>
      <c r="F31" s="10"/>
      <c r="G31" s="10"/>
      <c r="H31" s="109"/>
      <c r="I31" s="109"/>
      <c r="J31" s="109"/>
      <c r="K31" s="109"/>
      <c r="L31" s="109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</row>
    <row r="32" spans="2:32" ht="14.5" thickBot="1" x14ac:dyDescent="0.35">
      <c r="B32" s="123" t="s">
        <v>126</v>
      </c>
      <c r="C32" s="123" t="s">
        <v>22</v>
      </c>
      <c r="D32" s="123" t="s">
        <v>23</v>
      </c>
      <c r="E32" s="123" t="s">
        <v>24</v>
      </c>
      <c r="F32" s="123" t="s">
        <v>25</v>
      </c>
      <c r="G32" s="123" t="s">
        <v>26</v>
      </c>
      <c r="H32" s="123" t="s">
        <v>27</v>
      </c>
      <c r="I32" s="123" t="s">
        <v>28</v>
      </c>
      <c r="J32" s="123" t="s">
        <v>29</v>
      </c>
      <c r="K32" s="123" t="s">
        <v>30</v>
      </c>
      <c r="L32" s="123" t="s">
        <v>31</v>
      </c>
      <c r="M32" s="123" t="s">
        <v>32</v>
      </c>
      <c r="N32" s="123" t="s">
        <v>33</v>
      </c>
      <c r="O32" s="123" t="s">
        <v>318</v>
      </c>
      <c r="P32" s="123" t="s">
        <v>325</v>
      </c>
      <c r="Q32" s="123" t="s">
        <v>326</v>
      </c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</row>
    <row r="33" spans="2:32" x14ac:dyDescent="0.3">
      <c r="B33" s="15" t="s">
        <v>127</v>
      </c>
      <c r="C33" s="110">
        <v>0.9</v>
      </c>
      <c r="D33" s="110">
        <v>0.79947089947089955</v>
      </c>
      <c r="E33" s="110">
        <v>1.1628614916286149</v>
      </c>
      <c r="F33" s="110">
        <v>1.04</v>
      </c>
      <c r="G33" s="89">
        <v>0.98079256731133857</v>
      </c>
      <c r="H33" s="89">
        <v>0.88176307341714122</v>
      </c>
      <c r="I33" s="89">
        <v>0.93</v>
      </c>
      <c r="J33" s="89">
        <v>1.28</v>
      </c>
      <c r="K33" s="89">
        <v>1.22</v>
      </c>
      <c r="L33" s="89">
        <v>1.08</v>
      </c>
      <c r="M33" s="89">
        <v>1.19</v>
      </c>
      <c r="N33" s="89">
        <v>0.92</v>
      </c>
      <c r="O33" s="89">
        <v>1.2011980755509799</v>
      </c>
      <c r="P33" s="89">
        <v>1.0659448063353201</v>
      </c>
      <c r="Q33" s="89">
        <v>1.0951460461309499</v>
      </c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</row>
    <row r="34" spans="2:32" x14ac:dyDescent="0.3">
      <c r="B34" s="15" t="s">
        <v>128</v>
      </c>
      <c r="C34" s="89">
        <v>0.94</v>
      </c>
      <c r="D34" s="89">
        <v>0.85</v>
      </c>
      <c r="E34" s="89">
        <v>0.73</v>
      </c>
      <c r="F34" s="89">
        <v>0.91</v>
      </c>
      <c r="G34" s="89">
        <v>0.86</v>
      </c>
      <c r="H34" s="89">
        <v>0.69</v>
      </c>
      <c r="I34" s="89">
        <v>0.76</v>
      </c>
      <c r="J34" s="89">
        <v>1.43</v>
      </c>
      <c r="K34" s="89">
        <v>1.3</v>
      </c>
      <c r="L34" s="89">
        <v>1.04</v>
      </c>
      <c r="M34" s="89">
        <v>0.74</v>
      </c>
      <c r="N34" s="89">
        <v>0.82</v>
      </c>
      <c r="O34" s="89">
        <v>1.0898046322370201</v>
      </c>
      <c r="P34" s="89">
        <v>1.1066858234514001</v>
      </c>
      <c r="Q34" s="89">
        <v>0.93982841616664303</v>
      </c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</row>
    <row r="35" spans="2:32" x14ac:dyDescent="0.3">
      <c r="B35" s="15" t="s">
        <v>129</v>
      </c>
      <c r="C35" s="89">
        <v>0.5</v>
      </c>
      <c r="D35" s="89">
        <v>0.65</v>
      </c>
      <c r="E35" s="89">
        <v>1.89</v>
      </c>
      <c r="F35" s="89">
        <v>0.67</v>
      </c>
      <c r="G35" s="89">
        <v>0.93</v>
      </c>
      <c r="H35" s="89">
        <v>0.7</v>
      </c>
      <c r="I35" s="89">
        <v>0.56999999999999995</v>
      </c>
      <c r="J35" s="89">
        <v>1.04</v>
      </c>
      <c r="K35" s="89">
        <v>0.78</v>
      </c>
      <c r="L35" s="89">
        <v>0.77</v>
      </c>
      <c r="M35" s="89">
        <v>0.54</v>
      </c>
      <c r="N35" s="89">
        <v>0.68</v>
      </c>
      <c r="O35" s="89">
        <v>0.92902484286761999</v>
      </c>
      <c r="P35" s="89">
        <v>0.88151209206247405</v>
      </c>
      <c r="Q35" s="89">
        <v>0.75916147983237803</v>
      </c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</row>
    <row r="36" spans="2:32" ht="14.5" thickBot="1" x14ac:dyDescent="0.35">
      <c r="B36" s="71" t="s">
        <v>130</v>
      </c>
      <c r="C36" s="111">
        <v>0.89041507481592386</v>
      </c>
      <c r="D36" s="111">
        <v>0.81198486612339926</v>
      </c>
      <c r="E36" s="111">
        <v>0.99470432480141213</v>
      </c>
      <c r="F36" s="111">
        <v>0.93971943295924387</v>
      </c>
      <c r="G36" s="111">
        <v>0.9088556829796961</v>
      </c>
      <c r="H36" s="111">
        <v>0.76695409409825899</v>
      </c>
      <c r="I36" s="111">
        <v>0.81</v>
      </c>
      <c r="J36" s="111">
        <v>1.33</v>
      </c>
      <c r="K36" s="111">
        <v>1.22</v>
      </c>
      <c r="L36" s="111">
        <v>1.03</v>
      </c>
      <c r="M36" s="111">
        <v>0.9</v>
      </c>
      <c r="N36" s="111">
        <v>0.85</v>
      </c>
      <c r="O36" s="111">
        <v>1.11774701372643</v>
      </c>
      <c r="P36" s="111">
        <v>1.06696684128302</v>
      </c>
      <c r="Q36" s="111">
        <v>0.98326395545767997</v>
      </c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</row>
    <row r="37" spans="2:32" ht="14.5" thickTop="1" x14ac:dyDescent="0.3">
      <c r="B37" s="7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</row>
    <row r="38" spans="2:32" x14ac:dyDescent="0.3">
      <c r="B38" s="1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</row>
    <row r="39" spans="2:32" x14ac:dyDescent="0.3">
      <c r="B39" s="15"/>
      <c r="C39" s="66"/>
      <c r="D39" s="66"/>
      <c r="E39" s="66"/>
      <c r="F39" s="66"/>
      <c r="G39" s="66"/>
      <c r="H39" s="66"/>
      <c r="I39" s="66"/>
      <c r="J39" s="66"/>
      <c r="K39" s="113"/>
      <c r="L39" s="66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</row>
    <row r="40" spans="2:32" ht="15.5" x14ac:dyDescent="0.35">
      <c r="B40" s="93" t="s">
        <v>131</v>
      </c>
      <c r="C40" s="114"/>
      <c r="D40" s="114"/>
      <c r="E40" s="114"/>
      <c r="F40" s="114"/>
      <c r="G40" s="114"/>
      <c r="H40" s="114"/>
      <c r="I40" s="115"/>
      <c r="J40" s="114"/>
      <c r="K40" s="113"/>
      <c r="L40" s="114"/>
      <c r="M40" s="89"/>
      <c r="N40" s="89"/>
      <c r="O40" s="89"/>
      <c r="P40" s="89"/>
      <c r="Q40" s="89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</row>
    <row r="41" spans="2:32" ht="14.5" thickBot="1" x14ac:dyDescent="0.35">
      <c r="B41" s="123"/>
      <c r="C41" s="123" t="s">
        <v>22</v>
      </c>
      <c r="D41" s="123" t="s">
        <v>23</v>
      </c>
      <c r="E41" s="123" t="s">
        <v>24</v>
      </c>
      <c r="F41" s="123" t="s">
        <v>25</v>
      </c>
      <c r="G41" s="123" t="s">
        <v>26</v>
      </c>
      <c r="H41" s="123" t="s">
        <v>27</v>
      </c>
      <c r="I41" s="123" t="s">
        <v>28</v>
      </c>
      <c r="J41" s="123" t="s">
        <v>29</v>
      </c>
      <c r="K41" s="123" t="s">
        <v>30</v>
      </c>
      <c r="L41" s="123" t="s">
        <v>31</v>
      </c>
      <c r="M41" s="123" t="s">
        <v>32</v>
      </c>
      <c r="N41" s="123" t="s">
        <v>33</v>
      </c>
      <c r="O41" s="123" t="s">
        <v>318</v>
      </c>
      <c r="P41" s="123" t="s">
        <v>325</v>
      </c>
      <c r="Q41" s="123" t="s">
        <v>326</v>
      </c>
    </row>
    <row r="42" spans="2:32" x14ac:dyDescent="0.3">
      <c r="B42" s="71" t="s">
        <v>132</v>
      </c>
      <c r="C42" s="41">
        <f t="shared" ref="C42:M42" si="0">C10</f>
        <v>1320</v>
      </c>
      <c r="D42" s="41">
        <f t="shared" si="0"/>
        <v>1322</v>
      </c>
      <c r="E42" s="41">
        <f t="shared" si="0"/>
        <v>1313</v>
      </c>
      <c r="F42" s="41">
        <f t="shared" si="0"/>
        <v>1319</v>
      </c>
      <c r="G42" s="41">
        <f t="shared" si="0"/>
        <v>5274</v>
      </c>
      <c r="H42" s="41">
        <f t="shared" si="0"/>
        <v>1281</v>
      </c>
      <c r="I42" s="41">
        <f t="shared" si="0"/>
        <v>1278.5005503100092</v>
      </c>
      <c r="J42" s="41">
        <f t="shared" si="0"/>
        <v>1267.3428709499988</v>
      </c>
      <c r="K42" s="41">
        <f t="shared" si="0"/>
        <v>1234.7878672699983</v>
      </c>
      <c r="L42" s="41">
        <f t="shared" si="0"/>
        <v>5062.3872652900081</v>
      </c>
      <c r="M42" s="41">
        <f t="shared" si="0"/>
        <v>1246.4367279900021</v>
      </c>
      <c r="N42" s="41">
        <v>1255</v>
      </c>
      <c r="O42" s="41">
        <v>1266</v>
      </c>
      <c r="P42" s="41">
        <v>1256</v>
      </c>
      <c r="Q42" s="41">
        <v>5023</v>
      </c>
    </row>
    <row r="43" spans="2:32" x14ac:dyDescent="0.3">
      <c r="B43" s="15" t="s">
        <v>133</v>
      </c>
      <c r="C43" s="116">
        <v>120</v>
      </c>
      <c r="D43" s="116">
        <v>139</v>
      </c>
      <c r="E43" s="116">
        <v>151</v>
      </c>
      <c r="F43" s="116">
        <v>156</v>
      </c>
      <c r="G43" s="116">
        <v>566</v>
      </c>
      <c r="H43" s="116">
        <v>123</v>
      </c>
      <c r="I43" s="116">
        <v>175</v>
      </c>
      <c r="J43" s="116">
        <v>164</v>
      </c>
      <c r="K43" s="116">
        <v>118</v>
      </c>
      <c r="L43" s="116">
        <v>580</v>
      </c>
      <c r="M43" s="116">
        <v>105</v>
      </c>
      <c r="N43" s="116">
        <v>145</v>
      </c>
      <c r="O43" s="116">
        <v>144</v>
      </c>
      <c r="P43" s="116">
        <v>124</v>
      </c>
      <c r="Q43" s="116">
        <v>518</v>
      </c>
    </row>
    <row r="44" spans="2:32" x14ac:dyDescent="0.3">
      <c r="B44" s="17" t="s">
        <v>134</v>
      </c>
      <c r="C44" s="18">
        <f>C43/C42</f>
        <v>9.0909090909090912E-2</v>
      </c>
      <c r="D44" s="18">
        <f t="shared" ref="D44:M44" si="1">D43/D42</f>
        <v>0.10514372163388805</v>
      </c>
      <c r="E44" s="18">
        <f t="shared" si="1"/>
        <v>0.115003808073115</v>
      </c>
      <c r="F44" s="18">
        <f t="shared" si="1"/>
        <v>0.11827141774071266</v>
      </c>
      <c r="G44" s="18">
        <f t="shared" si="1"/>
        <v>0.10731892301858172</v>
      </c>
      <c r="H44" s="18">
        <f t="shared" si="1"/>
        <v>9.6018735362997654E-2</v>
      </c>
      <c r="I44" s="18">
        <f t="shared" si="1"/>
        <v>0.13687909634263842</v>
      </c>
      <c r="J44" s="18">
        <f t="shared" si="1"/>
        <v>0.12940460214769331</v>
      </c>
      <c r="K44" s="18">
        <f t="shared" si="1"/>
        <v>9.5562973307218413E-2</v>
      </c>
      <c r="L44" s="18">
        <f t="shared" si="1"/>
        <v>0.1145704525563936</v>
      </c>
      <c r="M44" s="18">
        <f t="shared" si="1"/>
        <v>8.4240136416168107E-2</v>
      </c>
      <c r="N44" s="18">
        <v>0.11599999999999999</v>
      </c>
      <c r="O44" s="18">
        <v>0.11374407582938401</v>
      </c>
      <c r="P44" s="18">
        <v>9.8726114649681507E-2</v>
      </c>
      <c r="Q44" s="18">
        <v>0.10299999999999999</v>
      </c>
    </row>
    <row r="45" spans="2:32" x14ac:dyDescent="0.3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32" x14ac:dyDescent="0.3">
      <c r="B46" s="71" t="s">
        <v>135</v>
      </c>
      <c r="C46" s="41">
        <f t="shared" ref="C46:M46" si="2">C15</f>
        <v>1844</v>
      </c>
      <c r="D46" s="41">
        <f t="shared" si="2"/>
        <v>1824</v>
      </c>
      <c r="E46" s="41">
        <f t="shared" si="2"/>
        <v>1798</v>
      </c>
      <c r="F46" s="41">
        <f t="shared" si="2"/>
        <v>1764</v>
      </c>
      <c r="G46" s="41">
        <f t="shared" si="2"/>
        <v>7230</v>
      </c>
      <c r="H46" s="41">
        <f t="shared" si="2"/>
        <v>1657.6117514500104</v>
      </c>
      <c r="I46" s="41">
        <f t="shared" si="2"/>
        <v>1656.2168985399833</v>
      </c>
      <c r="J46" s="41">
        <f t="shared" si="2"/>
        <v>1651.1292234800037</v>
      </c>
      <c r="K46" s="41">
        <f t="shared" si="2"/>
        <v>1631.0566197199846</v>
      </c>
      <c r="L46" s="41">
        <f t="shared" si="2"/>
        <v>6596.0144931899813</v>
      </c>
      <c r="M46" s="41">
        <f t="shared" si="2"/>
        <v>1599.696375560005</v>
      </c>
      <c r="N46" s="41">
        <v>1586</v>
      </c>
      <c r="O46" s="41">
        <v>1607</v>
      </c>
      <c r="P46" s="41">
        <v>1549</v>
      </c>
      <c r="Q46" s="41">
        <v>6342</v>
      </c>
    </row>
    <row r="47" spans="2:32" x14ac:dyDescent="0.3">
      <c r="B47" s="15" t="s">
        <v>136</v>
      </c>
      <c r="C47" s="116">
        <v>82</v>
      </c>
      <c r="D47" s="116">
        <v>107</v>
      </c>
      <c r="E47" s="116">
        <v>120</v>
      </c>
      <c r="F47" s="116">
        <v>120</v>
      </c>
      <c r="G47" s="116">
        <v>429</v>
      </c>
      <c r="H47" s="116">
        <v>101</v>
      </c>
      <c r="I47" s="116">
        <v>120</v>
      </c>
      <c r="J47" s="116">
        <v>112</v>
      </c>
      <c r="K47" s="116">
        <v>98</v>
      </c>
      <c r="L47" s="116">
        <v>431</v>
      </c>
      <c r="M47" s="116">
        <v>97</v>
      </c>
      <c r="N47" s="116">
        <v>122</v>
      </c>
      <c r="O47" s="116">
        <v>113</v>
      </c>
      <c r="P47" s="116">
        <v>100</v>
      </c>
      <c r="Q47" s="116">
        <v>432</v>
      </c>
    </row>
    <row r="48" spans="2:32" x14ac:dyDescent="0.3">
      <c r="B48" s="17" t="s">
        <v>137</v>
      </c>
      <c r="C48" s="19">
        <f>C47/C46</f>
        <v>4.4468546637744036E-2</v>
      </c>
      <c r="D48" s="19">
        <f t="shared" ref="D48:M48" si="3">D47/D46</f>
        <v>5.8662280701754388E-2</v>
      </c>
      <c r="E48" s="19">
        <f t="shared" si="3"/>
        <v>6.6740823136818686E-2</v>
      </c>
      <c r="F48" s="19">
        <f t="shared" si="3"/>
        <v>6.8027210884353748E-2</v>
      </c>
      <c r="G48" s="19">
        <f t="shared" si="3"/>
        <v>5.9336099585062238E-2</v>
      </c>
      <c r="H48" s="19">
        <f t="shared" si="3"/>
        <v>6.0931035214759649E-2</v>
      </c>
      <c r="I48" s="19">
        <f t="shared" si="3"/>
        <v>7.2454278244464515E-2</v>
      </c>
      <c r="J48" s="19">
        <f t="shared" si="3"/>
        <v>6.7832364909599943E-2</v>
      </c>
      <c r="K48" s="19">
        <f t="shared" si="3"/>
        <v>6.0083751118844897E-2</v>
      </c>
      <c r="L48" s="19">
        <f t="shared" si="3"/>
        <v>6.5342488323059861E-2</v>
      </c>
      <c r="M48" s="19">
        <f t="shared" si="3"/>
        <v>6.0636506703369418E-2</v>
      </c>
      <c r="N48" s="19">
        <v>7.6999999999999999E-2</v>
      </c>
      <c r="O48" s="19">
        <v>7.0317361543248302E-2</v>
      </c>
      <c r="P48" s="19">
        <v>6.4557779212395097E-2</v>
      </c>
      <c r="Q48" s="19">
        <v>6.8000000000000005E-2</v>
      </c>
    </row>
    <row r="49" spans="2:18" x14ac:dyDescent="0.3">
      <c r="B49" s="17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2:18" x14ac:dyDescent="0.3">
      <c r="B50" s="71" t="s">
        <v>138</v>
      </c>
      <c r="C50" s="41">
        <f t="shared" ref="C50:L50" si="4">C20</f>
        <v>282</v>
      </c>
      <c r="D50" s="41">
        <f t="shared" si="4"/>
        <v>290</v>
      </c>
      <c r="E50" s="41">
        <f t="shared" si="4"/>
        <v>288</v>
      </c>
      <c r="F50" s="41">
        <f t="shared" si="4"/>
        <v>303</v>
      </c>
      <c r="G50" s="41">
        <f t="shared" si="4"/>
        <v>1163</v>
      </c>
      <c r="H50" s="41">
        <f t="shared" si="4"/>
        <v>296.99999999999847</v>
      </c>
      <c r="I50" s="41">
        <f t="shared" si="4"/>
        <v>306.20537991999822</v>
      </c>
      <c r="J50" s="41">
        <f t="shared" si="4"/>
        <v>306.52640834999784</v>
      </c>
      <c r="K50" s="41">
        <f t="shared" si="4"/>
        <v>303.24307858999839</v>
      </c>
      <c r="L50" s="41">
        <f t="shared" si="4"/>
        <v>1212.9748668599927</v>
      </c>
      <c r="M50" s="41">
        <v>313</v>
      </c>
      <c r="N50" s="41">
        <v>320</v>
      </c>
      <c r="O50" s="41">
        <v>321</v>
      </c>
      <c r="P50" s="41">
        <v>325</v>
      </c>
      <c r="Q50" s="41">
        <v>1279</v>
      </c>
      <c r="R50" s="127"/>
    </row>
    <row r="51" spans="2:18" x14ac:dyDescent="0.3">
      <c r="B51" s="15" t="s">
        <v>139</v>
      </c>
      <c r="C51" s="116">
        <v>36</v>
      </c>
      <c r="D51" s="116">
        <v>37</v>
      </c>
      <c r="E51" s="116">
        <v>36</v>
      </c>
      <c r="F51" s="116">
        <v>46</v>
      </c>
      <c r="G51" s="116">
        <v>155</v>
      </c>
      <c r="H51" s="116">
        <v>44</v>
      </c>
      <c r="I51" s="116">
        <v>37</v>
      </c>
      <c r="J51" s="116">
        <v>50</v>
      </c>
      <c r="K51" s="116">
        <v>31</v>
      </c>
      <c r="L51" s="116">
        <v>162</v>
      </c>
      <c r="M51" s="116">
        <v>33</v>
      </c>
      <c r="N51" s="116">
        <v>28</v>
      </c>
      <c r="O51" s="116">
        <v>35</v>
      </c>
      <c r="P51" s="116">
        <v>33</v>
      </c>
      <c r="Q51" s="116">
        <v>129</v>
      </c>
      <c r="R51" s="127"/>
    </row>
    <row r="52" spans="2:18" x14ac:dyDescent="0.3">
      <c r="B52" s="17" t="s">
        <v>140</v>
      </c>
      <c r="C52" s="19">
        <f>C51/C50</f>
        <v>0.1276595744680851</v>
      </c>
      <c r="D52" s="19">
        <f t="shared" ref="D52:M52" si="5">D51/D50</f>
        <v>0.12758620689655173</v>
      </c>
      <c r="E52" s="19">
        <f t="shared" si="5"/>
        <v>0.125</v>
      </c>
      <c r="F52" s="19">
        <f t="shared" si="5"/>
        <v>0.15181518151815182</v>
      </c>
      <c r="G52" s="19">
        <f t="shared" si="5"/>
        <v>0.13327601031814273</v>
      </c>
      <c r="H52" s="19">
        <f t="shared" si="5"/>
        <v>0.14814814814814892</v>
      </c>
      <c r="I52" s="19">
        <f t="shared" si="5"/>
        <v>0.12083393181944396</v>
      </c>
      <c r="J52" s="19">
        <f t="shared" si="5"/>
        <v>0.16311808261201763</v>
      </c>
      <c r="K52" s="19">
        <f t="shared" si="5"/>
        <v>0.10222821950015135</v>
      </c>
      <c r="L52" s="19">
        <f t="shared" si="5"/>
        <v>0.13355594120376676</v>
      </c>
      <c r="M52" s="19">
        <f t="shared" si="5"/>
        <v>0.10543130990415335</v>
      </c>
      <c r="N52" s="19">
        <v>8.8000000000000009E-2</v>
      </c>
      <c r="O52" s="19">
        <v>0.109034267912773</v>
      </c>
      <c r="P52" s="19">
        <v>0.10153846153846199</v>
      </c>
      <c r="Q52" s="19">
        <v>0.10100000000000001</v>
      </c>
    </row>
    <row r="53" spans="2:18" x14ac:dyDescent="0.3">
      <c r="B53" s="17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17"/>
      <c r="N53" s="117"/>
      <c r="O53" s="117"/>
      <c r="P53" s="117"/>
      <c r="Q53" s="117"/>
    </row>
    <row r="54" spans="2:18" x14ac:dyDescent="0.3">
      <c r="B54" s="71" t="s">
        <v>141</v>
      </c>
      <c r="C54" s="116">
        <f>+C51+C47+C43</f>
        <v>238</v>
      </c>
      <c r="D54" s="116">
        <f t="shared" ref="D54:M54" si="6">+D51+D47+D43</f>
        <v>283</v>
      </c>
      <c r="E54" s="116">
        <f t="shared" si="6"/>
        <v>307</v>
      </c>
      <c r="F54" s="116">
        <f t="shared" si="6"/>
        <v>322</v>
      </c>
      <c r="G54" s="116">
        <f t="shared" si="6"/>
        <v>1150</v>
      </c>
      <c r="H54" s="116">
        <f t="shared" si="6"/>
        <v>268</v>
      </c>
      <c r="I54" s="116">
        <f t="shared" si="6"/>
        <v>332</v>
      </c>
      <c r="J54" s="116">
        <f t="shared" si="6"/>
        <v>326</v>
      </c>
      <c r="K54" s="116">
        <f t="shared" si="6"/>
        <v>247</v>
      </c>
      <c r="L54" s="116">
        <f t="shared" si="6"/>
        <v>1173</v>
      </c>
      <c r="M54" s="116">
        <f t="shared" si="6"/>
        <v>235</v>
      </c>
      <c r="N54" s="116">
        <v>295</v>
      </c>
      <c r="O54" s="116">
        <v>292</v>
      </c>
      <c r="P54" s="116">
        <v>257</v>
      </c>
      <c r="Q54" s="116">
        <v>1079</v>
      </c>
    </row>
    <row r="55" spans="2:18" x14ac:dyDescent="0.3">
      <c r="B55" s="15" t="s">
        <v>142</v>
      </c>
      <c r="C55" s="116">
        <v>-20</v>
      </c>
      <c r="D55" s="116">
        <v>-32</v>
      </c>
      <c r="E55" s="116">
        <v>-51</v>
      </c>
      <c r="F55" s="116">
        <v>-38</v>
      </c>
      <c r="G55" s="116">
        <v>-141</v>
      </c>
      <c r="H55" s="116">
        <v>-44</v>
      </c>
      <c r="I55" s="116">
        <v>-53</v>
      </c>
      <c r="J55" s="116">
        <v>-40</v>
      </c>
      <c r="K55" s="116">
        <v>-17</v>
      </c>
      <c r="L55" s="116">
        <v>-154</v>
      </c>
      <c r="M55" s="116">
        <v>-19</v>
      </c>
      <c r="N55" s="116">
        <v>-41</v>
      </c>
      <c r="O55" s="116">
        <v>-29</v>
      </c>
      <c r="P55" s="116">
        <v>-20</v>
      </c>
      <c r="Q55" s="116">
        <v>-109</v>
      </c>
    </row>
    <row r="56" spans="2:18" ht="14.5" thickBot="1" x14ac:dyDescent="0.35">
      <c r="B56" s="71" t="s">
        <v>143</v>
      </c>
      <c r="C56" s="61">
        <f>+C54+C55</f>
        <v>218</v>
      </c>
      <c r="D56" s="61">
        <f t="shared" ref="D56:M56" si="7">+D54+D55</f>
        <v>251</v>
      </c>
      <c r="E56" s="61">
        <f t="shared" si="7"/>
        <v>256</v>
      </c>
      <c r="F56" s="61">
        <f t="shared" si="7"/>
        <v>284</v>
      </c>
      <c r="G56" s="61">
        <f t="shared" si="7"/>
        <v>1009</v>
      </c>
      <c r="H56" s="61">
        <f t="shared" si="7"/>
        <v>224</v>
      </c>
      <c r="I56" s="61">
        <f t="shared" si="7"/>
        <v>279</v>
      </c>
      <c r="J56" s="61">
        <f t="shared" si="7"/>
        <v>286</v>
      </c>
      <c r="K56" s="61">
        <f t="shared" si="7"/>
        <v>230</v>
      </c>
      <c r="L56" s="61">
        <f t="shared" si="7"/>
        <v>1019</v>
      </c>
      <c r="M56" s="61">
        <f t="shared" si="7"/>
        <v>216</v>
      </c>
      <c r="N56" s="61">
        <v>254</v>
      </c>
      <c r="O56" s="61">
        <v>263</v>
      </c>
      <c r="P56" s="61">
        <v>237</v>
      </c>
      <c r="Q56" s="61">
        <v>970</v>
      </c>
    </row>
    <row r="57" spans="2:18" ht="14.5" thickTop="1" x14ac:dyDescent="0.3">
      <c r="B57" s="17" t="s">
        <v>144</v>
      </c>
      <c r="C57" s="32">
        <f t="shared" ref="C57:M57" si="8">C56/C25</f>
        <v>6.32617527568195E-2</v>
      </c>
      <c r="D57" s="32">
        <f t="shared" si="8"/>
        <v>7.3050058207217688E-2</v>
      </c>
      <c r="E57" s="32">
        <f t="shared" si="8"/>
        <v>7.5316269491026766E-2</v>
      </c>
      <c r="F57" s="32">
        <f t="shared" si="8"/>
        <v>8.3874778499704664E-2</v>
      </c>
      <c r="G57" s="32">
        <f t="shared" si="8"/>
        <v>7.3827467622740908E-2</v>
      </c>
      <c r="H57" s="32">
        <f t="shared" si="8"/>
        <v>6.9221260815822E-2</v>
      </c>
      <c r="I57" s="32">
        <f t="shared" si="8"/>
        <v>8.608454180808392E-2</v>
      </c>
      <c r="J57" s="32">
        <f t="shared" si="8"/>
        <v>8.8682170542635663E-2</v>
      </c>
      <c r="K57" s="32">
        <f t="shared" si="8"/>
        <v>7.2578100347112651E-2</v>
      </c>
      <c r="L57" s="32">
        <f t="shared" si="8"/>
        <v>7.9170227643539745E-2</v>
      </c>
      <c r="M57" s="32">
        <f t="shared" si="8"/>
        <v>6.8378652155325778E-2</v>
      </c>
      <c r="N57" s="32">
        <v>0.08</v>
      </c>
      <c r="O57" s="32">
        <v>8.23418910457107E-2</v>
      </c>
      <c r="P57" s="32">
        <v>7.5718849840255606E-2</v>
      </c>
      <c r="Q57" s="32">
        <v>7.6999999999999999E-2</v>
      </c>
    </row>
    <row r="58" spans="2:18" x14ac:dyDescent="0.3">
      <c r="B58" s="17"/>
    </row>
    <row r="59" spans="2:18" x14ac:dyDescent="0.3">
      <c r="B59" s="2" t="s">
        <v>145</v>
      </c>
    </row>
    <row r="60" spans="2:18" x14ac:dyDescent="0.3">
      <c r="B60" s="2" t="s">
        <v>146</v>
      </c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</row>
    <row r="61" spans="2:18" x14ac:dyDescent="0.3"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</row>
    <row r="62" spans="2:18" ht="15.5" x14ac:dyDescent="0.35">
      <c r="B62" s="93" t="s">
        <v>147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</row>
    <row r="63" spans="2:18" ht="14.5" thickBot="1" x14ac:dyDescent="0.35">
      <c r="B63" s="123" t="s">
        <v>148</v>
      </c>
      <c r="C63" s="123" t="s">
        <v>22</v>
      </c>
      <c r="D63" s="123" t="s">
        <v>23</v>
      </c>
      <c r="E63" s="123" t="s">
        <v>24</v>
      </c>
      <c r="F63" s="123" t="s">
        <v>25</v>
      </c>
      <c r="G63" s="123" t="s">
        <v>26</v>
      </c>
      <c r="H63" s="123" t="s">
        <v>27</v>
      </c>
      <c r="I63" s="123" t="s">
        <v>28</v>
      </c>
      <c r="J63" s="123" t="s">
        <v>29</v>
      </c>
      <c r="K63" s="123" t="s">
        <v>30</v>
      </c>
      <c r="L63" s="123" t="s">
        <v>31</v>
      </c>
      <c r="M63" s="123" t="s">
        <v>32</v>
      </c>
      <c r="N63" s="123" t="s">
        <v>33</v>
      </c>
      <c r="O63" s="123" t="s">
        <v>318</v>
      </c>
      <c r="P63" s="123" t="s">
        <v>325</v>
      </c>
      <c r="Q63" s="123" t="s">
        <v>326</v>
      </c>
    </row>
    <row r="64" spans="2:18" x14ac:dyDescent="0.3">
      <c r="B64" s="15" t="s">
        <v>127</v>
      </c>
      <c r="C64" s="41">
        <v>53721</v>
      </c>
      <c r="D64" s="41">
        <v>53018</v>
      </c>
      <c r="E64" s="41">
        <v>51888</v>
      </c>
      <c r="F64" s="41">
        <v>50747</v>
      </c>
      <c r="G64" s="41">
        <f>F64</f>
        <v>50747</v>
      </c>
      <c r="H64" s="41">
        <v>49419</v>
      </c>
      <c r="I64" s="41">
        <v>48065</v>
      </c>
      <c r="J64" s="41">
        <v>47664</v>
      </c>
      <c r="K64" s="41">
        <v>47245</v>
      </c>
      <c r="L64" s="41">
        <f>K64</f>
        <v>47245</v>
      </c>
      <c r="M64" s="41">
        <v>45899</v>
      </c>
      <c r="N64" s="41">
        <v>45173</v>
      </c>
      <c r="O64" s="41">
        <v>44796</v>
      </c>
      <c r="P64" s="41">
        <v>44969</v>
      </c>
      <c r="Q64" s="41">
        <v>44969</v>
      </c>
    </row>
    <row r="65" spans="2:17" x14ac:dyDescent="0.3">
      <c r="B65" s="15" t="s">
        <v>128</v>
      </c>
      <c r="C65" s="41">
        <v>54223</v>
      </c>
      <c r="D65" s="41">
        <v>54050</v>
      </c>
      <c r="E65" s="41">
        <v>53249</v>
      </c>
      <c r="F65" s="41">
        <v>51990</v>
      </c>
      <c r="G65" s="41">
        <f>F65</f>
        <v>51990</v>
      </c>
      <c r="H65" s="41">
        <v>51300</v>
      </c>
      <c r="I65" s="41">
        <v>49446</v>
      </c>
      <c r="J65" s="41">
        <v>48870</v>
      </c>
      <c r="K65" s="41">
        <v>48641</v>
      </c>
      <c r="L65" s="41">
        <f>K65</f>
        <v>48641</v>
      </c>
      <c r="M65" s="41">
        <v>47615</v>
      </c>
      <c r="N65" s="41">
        <v>46832</v>
      </c>
      <c r="O65" s="41">
        <v>46250</v>
      </c>
      <c r="P65" s="41">
        <v>45450</v>
      </c>
      <c r="Q65" s="41">
        <v>45450</v>
      </c>
    </row>
    <row r="66" spans="2:17" x14ac:dyDescent="0.3">
      <c r="B66" s="15" t="s">
        <v>129</v>
      </c>
      <c r="C66" s="41">
        <v>13285</v>
      </c>
      <c r="D66" s="41">
        <v>13313</v>
      </c>
      <c r="E66" s="41">
        <v>13341</v>
      </c>
      <c r="F66" s="41">
        <v>13388</v>
      </c>
      <c r="G66" s="41">
        <f>F66</f>
        <v>13388</v>
      </c>
      <c r="H66" s="41">
        <v>13222</v>
      </c>
      <c r="I66" s="41">
        <v>14653</v>
      </c>
      <c r="J66" s="41">
        <v>14622</v>
      </c>
      <c r="K66" s="41">
        <v>14822</v>
      </c>
      <c r="L66" s="41">
        <f>K66</f>
        <v>14822</v>
      </c>
      <c r="M66" s="41">
        <v>15063</v>
      </c>
      <c r="N66" s="41">
        <v>15111</v>
      </c>
      <c r="O66" s="41">
        <v>15133</v>
      </c>
      <c r="P66" s="41">
        <v>15106</v>
      </c>
      <c r="Q66" s="41">
        <v>15106</v>
      </c>
    </row>
    <row r="67" spans="2:17" x14ac:dyDescent="0.3">
      <c r="B67" s="15" t="s">
        <v>149</v>
      </c>
      <c r="C67" s="41">
        <v>10687</v>
      </c>
      <c r="D67" s="41">
        <v>10782</v>
      </c>
      <c r="E67" s="41">
        <v>11460</v>
      </c>
      <c r="F67" s="41">
        <v>11151</v>
      </c>
      <c r="G67" s="41">
        <f>F67</f>
        <v>11151</v>
      </c>
      <c r="H67" s="41">
        <v>10591</v>
      </c>
      <c r="I67" s="41">
        <v>10584</v>
      </c>
      <c r="J67" s="41">
        <v>10235</v>
      </c>
      <c r="K67" s="41">
        <v>9992</v>
      </c>
      <c r="L67" s="41">
        <f>K67</f>
        <v>9992</v>
      </c>
      <c r="M67" s="41">
        <v>9974</v>
      </c>
      <c r="N67" s="41">
        <v>9601</v>
      </c>
      <c r="O67" s="41">
        <v>9360</v>
      </c>
      <c r="P67" s="41">
        <v>9101</v>
      </c>
      <c r="Q67" s="41">
        <v>9101</v>
      </c>
    </row>
    <row r="68" spans="2:17" ht="14.5" thickBot="1" x14ac:dyDescent="0.35">
      <c r="B68" s="15" t="s">
        <v>150</v>
      </c>
      <c r="C68" s="48">
        <f>SUM(C64:C67)</f>
        <v>131916</v>
      </c>
      <c r="D68" s="48">
        <f t="shared" ref="D68:M68" si="9">SUM(D64:D67)</f>
        <v>131163</v>
      </c>
      <c r="E68" s="48">
        <f t="shared" si="9"/>
        <v>129938</v>
      </c>
      <c r="F68" s="48">
        <f t="shared" si="9"/>
        <v>127276</v>
      </c>
      <c r="G68" s="48">
        <f t="shared" si="9"/>
        <v>127276</v>
      </c>
      <c r="H68" s="48">
        <f t="shared" si="9"/>
        <v>124532</v>
      </c>
      <c r="I68" s="48">
        <f t="shared" si="9"/>
        <v>122748</v>
      </c>
      <c r="J68" s="48">
        <f t="shared" si="9"/>
        <v>121391</v>
      </c>
      <c r="K68" s="48">
        <f t="shared" si="9"/>
        <v>120700</v>
      </c>
      <c r="L68" s="48">
        <f t="shared" si="9"/>
        <v>120700</v>
      </c>
      <c r="M68" s="48">
        <f t="shared" si="9"/>
        <v>118551</v>
      </c>
      <c r="N68" s="48">
        <v>116717</v>
      </c>
      <c r="O68" s="48">
        <v>115539</v>
      </c>
      <c r="P68" s="48">
        <v>114626</v>
      </c>
      <c r="Q68" s="48">
        <v>114626</v>
      </c>
    </row>
    <row r="69" spans="2:17" ht="14.5" thickTop="1" x14ac:dyDescent="0.3"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0"/>
      <c r="N69" s="119"/>
      <c r="O69" s="120"/>
      <c r="P69" s="120"/>
      <c r="Q69" s="120"/>
    </row>
    <row r="70" spans="2:17" x14ac:dyDescent="0.3">
      <c r="O70" s="122"/>
    </row>
    <row r="71" spans="2:17" x14ac:dyDescent="0.3">
      <c r="C71" s="92"/>
      <c r="H71" s="113"/>
      <c r="I71" s="113"/>
      <c r="J71" s="113"/>
      <c r="K71" s="113"/>
      <c r="M71" s="113"/>
      <c r="N71" s="113"/>
      <c r="O71" s="121"/>
      <c r="P71" s="121"/>
    </row>
    <row r="72" spans="2:17" x14ac:dyDescent="0.3">
      <c r="H72" s="113"/>
      <c r="I72" s="113"/>
      <c r="J72" s="113"/>
      <c r="K72" s="113"/>
      <c r="M72" s="113"/>
      <c r="N72" s="113"/>
      <c r="O72" s="121"/>
      <c r="P72" s="121"/>
    </row>
    <row r="73" spans="2:17" x14ac:dyDescent="0.3">
      <c r="H73" s="113"/>
      <c r="I73" s="113"/>
      <c r="J73" s="113"/>
      <c r="K73" s="113"/>
      <c r="M73" s="113"/>
      <c r="N73" s="113"/>
      <c r="O73" s="121"/>
      <c r="P73" s="121"/>
    </row>
  </sheetData>
  <dataConsolidate link="1"/>
  <pageMargins left="0.7" right="0.7" top="0.75" bottom="0.75" header="0.3" footer="0.3"/>
  <pageSetup scale="6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6C318-2891-45C7-BCF4-23851AEE9D0F}">
  <sheetPr codeName="Sheet5">
    <tabColor rgb="FFF6F3F0"/>
    <pageSetUpPr fitToPage="1"/>
  </sheetPr>
  <dimension ref="A5:AK48"/>
  <sheetViews>
    <sheetView showGridLines="0" topLeftCell="K22" zoomScale="120" zoomScaleNormal="120" zoomScaleSheetLayoutView="145" workbookViewId="0">
      <selection activeCell="W24" sqref="W24:W27"/>
    </sheetView>
  </sheetViews>
  <sheetFormatPr defaultColWidth="8.81640625" defaultRowHeight="14" x14ac:dyDescent="0.3"/>
  <cols>
    <col min="1" max="1" width="8.81640625" style="2"/>
    <col min="2" max="2" width="29.453125" style="2" customWidth="1"/>
    <col min="3" max="6" width="7.81640625" style="2" customWidth="1"/>
    <col min="7" max="7" width="9.08984375" style="2" customWidth="1"/>
    <col min="8" max="11" width="7.81640625" style="2" customWidth="1"/>
    <col min="12" max="12" width="8.81640625" style="2" customWidth="1"/>
    <col min="13" max="15" width="7.81640625" style="2" customWidth="1"/>
    <col min="16" max="16" width="9.1796875" style="2" bestFit="1" customWidth="1"/>
    <col min="17" max="18" width="8.81640625" style="2"/>
    <col min="19" max="19" width="9.54296875" style="2" bestFit="1" customWidth="1"/>
    <col min="20" max="16384" width="8.81640625" style="2"/>
  </cols>
  <sheetData>
    <row r="5" spans="2:37" ht="18" x14ac:dyDescent="0.4">
      <c r="B5" s="35" t="s">
        <v>5</v>
      </c>
    </row>
    <row r="7" spans="2:37" ht="14.5" thickBot="1" x14ac:dyDescent="0.35">
      <c r="B7" s="124" t="s">
        <v>151</v>
      </c>
      <c r="C7" s="123" t="s">
        <v>17</v>
      </c>
      <c r="D7" s="123" t="s">
        <v>18</v>
      </c>
      <c r="E7" s="123" t="s">
        <v>19</v>
      </c>
      <c r="F7" s="123" t="s">
        <v>20</v>
      </c>
      <c r="G7" s="123" t="s">
        <v>21</v>
      </c>
      <c r="H7" s="123" t="s">
        <v>22</v>
      </c>
      <c r="I7" s="123" t="s">
        <v>23</v>
      </c>
      <c r="J7" s="123" t="s">
        <v>24</v>
      </c>
      <c r="K7" s="123" t="s">
        <v>25</v>
      </c>
      <c r="L7" s="123" t="s">
        <v>26</v>
      </c>
      <c r="M7" s="123" t="s">
        <v>27</v>
      </c>
      <c r="N7" s="123" t="s">
        <v>28</v>
      </c>
      <c r="O7" s="123" t="s">
        <v>29</v>
      </c>
      <c r="P7" s="123" t="s">
        <v>30</v>
      </c>
      <c r="Q7" s="123" t="s">
        <v>31</v>
      </c>
      <c r="R7" s="123" t="s">
        <v>32</v>
      </c>
      <c r="S7" s="123" t="s">
        <v>33</v>
      </c>
      <c r="T7" s="123" t="s">
        <v>318</v>
      </c>
      <c r="U7" s="123" t="s">
        <v>325</v>
      </c>
      <c r="V7" s="123" t="s">
        <v>326</v>
      </c>
    </row>
    <row r="8" spans="2:37" x14ac:dyDescent="0.3">
      <c r="B8" s="15" t="s">
        <v>152</v>
      </c>
      <c r="C8" s="41">
        <v>2209</v>
      </c>
      <c r="D8" s="41">
        <v>2260</v>
      </c>
      <c r="E8" s="41">
        <v>2091</v>
      </c>
      <c r="F8" s="41">
        <v>1858</v>
      </c>
      <c r="G8" s="41">
        <v>1858</v>
      </c>
      <c r="H8" s="41">
        <v>1576</v>
      </c>
      <c r="I8" s="41">
        <v>1412</v>
      </c>
      <c r="J8" s="41">
        <v>1691</v>
      </c>
      <c r="K8" s="41">
        <v>1224</v>
      </c>
      <c r="L8" s="41">
        <v>1224</v>
      </c>
      <c r="M8" s="41">
        <v>1317</v>
      </c>
      <c r="N8" s="41">
        <v>1245</v>
      </c>
      <c r="O8" s="41">
        <v>1723</v>
      </c>
      <c r="P8" s="41">
        <v>1796</v>
      </c>
      <c r="Q8" s="41">
        <v>1796</v>
      </c>
      <c r="R8" s="41">
        <v>1792</v>
      </c>
      <c r="S8" s="41">
        <v>1888</v>
      </c>
      <c r="T8" s="41">
        <v>1731</v>
      </c>
      <c r="U8" s="41">
        <v>1737</v>
      </c>
      <c r="V8" s="41">
        <v>1737</v>
      </c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</row>
    <row r="9" spans="2:37" x14ac:dyDescent="0.3">
      <c r="B9" s="15" t="s">
        <v>153</v>
      </c>
      <c r="C9" s="41">
        <v>3693</v>
      </c>
      <c r="D9" s="41">
        <v>3467</v>
      </c>
      <c r="E9" s="41">
        <v>3454</v>
      </c>
      <c r="F9" s="41">
        <v>3441</v>
      </c>
      <c r="G9" s="41">
        <v>3441</v>
      </c>
      <c r="H9" s="41">
        <v>3285</v>
      </c>
      <c r="I9" s="41">
        <v>3146</v>
      </c>
      <c r="J9" s="41">
        <v>3132</v>
      </c>
      <c r="K9" s="41">
        <v>3253</v>
      </c>
      <c r="L9" s="41">
        <v>3253</v>
      </c>
      <c r="M9" s="41">
        <v>2996</v>
      </c>
      <c r="N9" s="41">
        <v>3104</v>
      </c>
      <c r="O9" s="41">
        <v>2759</v>
      </c>
      <c r="P9" s="41">
        <v>2972</v>
      </c>
      <c r="Q9" s="41">
        <v>2972</v>
      </c>
      <c r="R9" s="41">
        <v>3056</v>
      </c>
      <c r="S9" s="41">
        <v>2896</v>
      </c>
      <c r="T9" s="41">
        <v>2908</v>
      </c>
      <c r="U9" s="41">
        <v>2973</v>
      </c>
      <c r="V9" s="41">
        <v>2973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</row>
    <row r="10" spans="2:37" x14ac:dyDescent="0.3">
      <c r="B10" s="15" t="s">
        <v>154</v>
      </c>
      <c r="C10" s="41">
        <v>666</v>
      </c>
      <c r="D10" s="41">
        <v>662</v>
      </c>
      <c r="E10" s="41">
        <v>653</v>
      </c>
      <c r="F10" s="41">
        <v>565</v>
      </c>
      <c r="G10" s="41">
        <v>565</v>
      </c>
      <c r="H10" s="41">
        <v>652</v>
      </c>
      <c r="I10" s="41">
        <v>559</v>
      </c>
      <c r="J10" s="41">
        <v>555</v>
      </c>
      <c r="K10" s="41">
        <v>512</v>
      </c>
      <c r="L10" s="41">
        <v>512</v>
      </c>
      <c r="M10" s="41">
        <v>541</v>
      </c>
      <c r="N10" s="41">
        <v>550</v>
      </c>
      <c r="O10" s="41">
        <v>468</v>
      </c>
      <c r="P10" s="41">
        <v>477</v>
      </c>
      <c r="Q10" s="41">
        <v>477</v>
      </c>
      <c r="R10" s="41">
        <v>530</v>
      </c>
      <c r="S10" s="41">
        <v>557</v>
      </c>
      <c r="T10" s="41">
        <v>518</v>
      </c>
      <c r="U10" s="41">
        <v>526</v>
      </c>
      <c r="V10" s="41">
        <v>526</v>
      </c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</row>
    <row r="11" spans="2:37" x14ac:dyDescent="0.3">
      <c r="B11" s="15" t="s">
        <v>155</v>
      </c>
      <c r="C11" s="41">
        <v>270</v>
      </c>
      <c r="D11" s="41">
        <v>289</v>
      </c>
      <c r="E11" s="41">
        <v>218</v>
      </c>
      <c r="F11" s="41">
        <v>255</v>
      </c>
      <c r="G11" s="41">
        <v>255</v>
      </c>
      <c r="H11" s="41">
        <v>231</v>
      </c>
      <c r="I11" s="41">
        <v>232</v>
      </c>
      <c r="J11" s="41">
        <v>153</v>
      </c>
      <c r="K11" s="41">
        <v>146</v>
      </c>
      <c r="L11" s="41">
        <v>146</v>
      </c>
      <c r="M11" s="41">
        <v>109</v>
      </c>
      <c r="N11" s="41">
        <v>100</v>
      </c>
      <c r="O11" s="41">
        <v>125</v>
      </c>
      <c r="P11" s="41">
        <v>118</v>
      </c>
      <c r="Q11" s="41">
        <v>118</v>
      </c>
      <c r="R11" s="41">
        <v>98</v>
      </c>
      <c r="S11" s="41">
        <v>98</v>
      </c>
      <c r="T11" s="41">
        <v>113</v>
      </c>
      <c r="U11" s="41">
        <v>126</v>
      </c>
      <c r="V11" s="41">
        <v>126</v>
      </c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</row>
    <row r="12" spans="2:37" x14ac:dyDescent="0.3">
      <c r="B12" s="15" t="s">
        <v>156</v>
      </c>
      <c r="C12" s="41">
        <v>10</v>
      </c>
      <c r="D12" s="41">
        <v>0</v>
      </c>
      <c r="E12" s="41">
        <v>577</v>
      </c>
      <c r="F12" s="41">
        <v>5</v>
      </c>
      <c r="G12" s="41">
        <v>5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8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</row>
    <row r="13" spans="2:37" ht="14.5" thickBot="1" x14ac:dyDescent="0.35">
      <c r="B13" s="15" t="s">
        <v>157</v>
      </c>
      <c r="C13" s="48">
        <v>6848</v>
      </c>
      <c r="D13" s="48">
        <v>6678</v>
      </c>
      <c r="E13" s="48">
        <v>6993</v>
      </c>
      <c r="F13" s="48">
        <v>6124</v>
      </c>
      <c r="G13" s="48">
        <v>6124</v>
      </c>
      <c r="H13" s="48">
        <v>5744</v>
      </c>
      <c r="I13" s="48">
        <v>5349</v>
      </c>
      <c r="J13" s="48">
        <v>5531</v>
      </c>
      <c r="K13" s="48">
        <v>5135</v>
      </c>
      <c r="L13" s="48">
        <v>5135</v>
      </c>
      <c r="M13" s="48">
        <v>4963</v>
      </c>
      <c r="N13" s="48">
        <v>5007</v>
      </c>
      <c r="O13" s="48">
        <v>5075</v>
      </c>
      <c r="P13" s="48">
        <v>5363</v>
      </c>
      <c r="Q13" s="48">
        <v>5363</v>
      </c>
      <c r="R13" s="48">
        <f>SUM(R8:R12)</f>
        <v>5476</v>
      </c>
      <c r="S13" s="48">
        <v>5439</v>
      </c>
      <c r="T13" s="48">
        <v>5270</v>
      </c>
      <c r="U13" s="48">
        <v>5362</v>
      </c>
      <c r="V13" s="48">
        <v>5362</v>
      </c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</row>
    <row r="14" spans="2:37" ht="14.5" thickTop="1" x14ac:dyDescent="0.3">
      <c r="B14" s="65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</row>
    <row r="15" spans="2:37" x14ac:dyDescent="0.3">
      <c r="B15" s="15" t="s">
        <v>158</v>
      </c>
      <c r="C15" s="41">
        <v>3117</v>
      </c>
      <c r="D15" s="41">
        <v>2884</v>
      </c>
      <c r="E15" s="41">
        <v>2741</v>
      </c>
      <c r="F15" s="41">
        <v>2569</v>
      </c>
      <c r="G15" s="41">
        <v>2569</v>
      </c>
      <c r="H15" s="41">
        <v>2441</v>
      </c>
      <c r="I15" s="41">
        <v>2436</v>
      </c>
      <c r="J15" s="41">
        <v>2314</v>
      </c>
      <c r="K15" s="41">
        <v>2130</v>
      </c>
      <c r="L15" s="41">
        <v>2130</v>
      </c>
      <c r="M15" s="41">
        <v>2011</v>
      </c>
      <c r="N15" s="41">
        <v>1981</v>
      </c>
      <c r="O15" s="41">
        <v>1786</v>
      </c>
      <c r="P15" s="41">
        <v>1642</v>
      </c>
      <c r="Q15" s="41">
        <v>1642</v>
      </c>
      <c r="R15" s="41">
        <v>1511</v>
      </c>
      <c r="S15" s="41">
        <v>1865</v>
      </c>
      <c r="T15" s="41">
        <v>1767</v>
      </c>
      <c r="U15" s="41">
        <v>1612</v>
      </c>
      <c r="V15" s="41">
        <v>1612</v>
      </c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</row>
    <row r="16" spans="2:37" x14ac:dyDescent="0.3">
      <c r="B16" s="15" t="s">
        <v>159</v>
      </c>
      <c r="C16" s="41">
        <v>1025</v>
      </c>
      <c r="D16" s="41">
        <v>927</v>
      </c>
      <c r="E16" s="41">
        <v>954</v>
      </c>
      <c r="F16" s="41">
        <v>909</v>
      </c>
      <c r="G16" s="41">
        <v>909</v>
      </c>
      <c r="H16" s="41">
        <v>849</v>
      </c>
      <c r="I16" s="41">
        <v>809</v>
      </c>
      <c r="J16" s="41">
        <v>784</v>
      </c>
      <c r="K16" s="41">
        <v>731</v>
      </c>
      <c r="L16" s="41">
        <v>731</v>
      </c>
      <c r="M16" s="41">
        <v>656</v>
      </c>
      <c r="N16" s="41">
        <v>632</v>
      </c>
      <c r="O16" s="41">
        <v>638</v>
      </c>
      <c r="P16" s="41">
        <v>635</v>
      </c>
      <c r="Q16" s="41">
        <v>635</v>
      </c>
      <c r="R16" s="41">
        <v>735</v>
      </c>
      <c r="S16" s="41">
        <v>679</v>
      </c>
      <c r="T16" s="41">
        <v>667</v>
      </c>
      <c r="U16" s="41">
        <v>663</v>
      </c>
      <c r="V16" s="41">
        <v>663</v>
      </c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</row>
    <row r="17" spans="2:37" x14ac:dyDescent="0.3">
      <c r="B17" s="15" t="s">
        <v>160</v>
      </c>
      <c r="C17" s="41">
        <v>582</v>
      </c>
      <c r="D17" s="41">
        <v>562</v>
      </c>
      <c r="E17" s="41">
        <v>535</v>
      </c>
      <c r="F17" s="41">
        <v>539</v>
      </c>
      <c r="G17" s="41">
        <v>539</v>
      </c>
      <c r="H17" s="41">
        <v>539</v>
      </c>
      <c r="I17" s="41">
        <v>530</v>
      </c>
      <c r="J17" s="41">
        <v>541</v>
      </c>
      <c r="K17" s="41">
        <v>532</v>
      </c>
      <c r="L17" s="41">
        <v>532</v>
      </c>
      <c r="M17" s="41">
        <v>531</v>
      </c>
      <c r="N17" s="41">
        <v>541</v>
      </c>
      <c r="O17" s="41">
        <v>518</v>
      </c>
      <c r="P17" s="41">
        <v>526</v>
      </c>
      <c r="Q17" s="41">
        <v>526</v>
      </c>
      <c r="R17" s="41">
        <v>532</v>
      </c>
      <c r="S17" s="41">
        <v>531</v>
      </c>
      <c r="T17" s="41">
        <v>530</v>
      </c>
      <c r="U17" s="41">
        <v>527</v>
      </c>
      <c r="V17" s="41">
        <v>527</v>
      </c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</row>
    <row r="18" spans="2:37" x14ac:dyDescent="0.3">
      <c r="B18" s="15" t="s">
        <v>161</v>
      </c>
      <c r="C18" s="41">
        <v>210</v>
      </c>
      <c r="D18" s="41">
        <v>205</v>
      </c>
      <c r="E18" s="41">
        <v>219</v>
      </c>
      <c r="F18" s="41">
        <v>460</v>
      </c>
      <c r="G18" s="41">
        <v>460</v>
      </c>
      <c r="H18" s="41">
        <v>512</v>
      </c>
      <c r="I18" s="41">
        <v>542</v>
      </c>
      <c r="J18" s="41">
        <v>622</v>
      </c>
      <c r="K18" s="41">
        <v>804</v>
      </c>
      <c r="L18" s="41">
        <v>804</v>
      </c>
      <c r="M18" s="41">
        <v>823</v>
      </c>
      <c r="N18" s="41">
        <v>908</v>
      </c>
      <c r="O18" s="41">
        <v>917</v>
      </c>
      <c r="P18" s="41">
        <v>819</v>
      </c>
      <c r="Q18" s="41">
        <v>819</v>
      </c>
      <c r="R18" s="41">
        <v>878</v>
      </c>
      <c r="S18" s="41">
        <v>838</v>
      </c>
      <c r="T18" s="41">
        <v>783</v>
      </c>
      <c r="U18" s="41">
        <v>802</v>
      </c>
      <c r="V18" s="41">
        <v>802</v>
      </c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</row>
    <row r="19" spans="2:37" x14ac:dyDescent="0.3">
      <c r="B19" s="15" t="s">
        <v>162</v>
      </c>
      <c r="C19" s="41">
        <v>2212</v>
      </c>
      <c r="D19" s="41">
        <v>2039</v>
      </c>
      <c r="E19" s="41">
        <v>2044</v>
      </c>
      <c r="F19" s="41">
        <v>1979</v>
      </c>
      <c r="G19" s="41">
        <v>1979</v>
      </c>
      <c r="H19" s="41">
        <v>1922</v>
      </c>
      <c r="I19" s="41">
        <v>1810</v>
      </c>
      <c r="J19" s="41">
        <v>1780</v>
      </c>
      <c r="K19" s="41">
        <v>1671</v>
      </c>
      <c r="L19" s="41">
        <v>1671</v>
      </c>
      <c r="M19" s="41">
        <v>1530</v>
      </c>
      <c r="N19" s="41">
        <v>1455</v>
      </c>
      <c r="O19" s="41">
        <v>1285</v>
      </c>
      <c r="P19" s="41">
        <v>1253</v>
      </c>
      <c r="Q19" s="41">
        <v>1253</v>
      </c>
      <c r="R19" s="41">
        <v>1247</v>
      </c>
      <c r="S19" s="41">
        <v>1210</v>
      </c>
      <c r="T19" s="41">
        <v>1165</v>
      </c>
      <c r="U19" s="41">
        <v>1122</v>
      </c>
      <c r="V19" s="41">
        <v>1122</v>
      </c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</row>
    <row r="20" spans="2:37" x14ac:dyDescent="0.3">
      <c r="B20" s="15" t="s">
        <v>163</v>
      </c>
      <c r="C20" s="41">
        <v>4602</v>
      </c>
      <c r="D20" s="41">
        <v>4403</v>
      </c>
      <c r="E20" s="41">
        <v>4653</v>
      </c>
      <c r="F20" s="41">
        <v>3247</v>
      </c>
      <c r="G20" s="41">
        <v>3247</v>
      </c>
      <c r="H20" s="41">
        <v>3281</v>
      </c>
      <c r="I20" s="41">
        <v>3229</v>
      </c>
      <c r="J20" s="41">
        <v>3318</v>
      </c>
      <c r="K20" s="41">
        <v>2857</v>
      </c>
      <c r="L20" s="41">
        <v>2857</v>
      </c>
      <c r="M20" s="41">
        <v>2820</v>
      </c>
      <c r="N20" s="41">
        <v>2961</v>
      </c>
      <c r="O20" s="41">
        <v>2812</v>
      </c>
      <c r="P20" s="41">
        <v>2967</v>
      </c>
      <c r="Q20" s="41">
        <v>2967</v>
      </c>
      <c r="R20" s="41">
        <v>3059</v>
      </c>
      <c r="S20" s="41">
        <v>3020</v>
      </c>
      <c r="T20" s="41">
        <v>2995</v>
      </c>
      <c r="U20" s="41">
        <v>2802</v>
      </c>
      <c r="V20" s="41">
        <v>2802</v>
      </c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</row>
    <row r="21" spans="2:37" x14ac:dyDescent="0.3">
      <c r="B21" s="15" t="s">
        <v>164</v>
      </c>
      <c r="C21" s="41">
        <v>51</v>
      </c>
      <c r="D21" s="41">
        <v>39</v>
      </c>
      <c r="E21" s="41">
        <v>115</v>
      </c>
      <c r="F21" s="41">
        <v>18</v>
      </c>
      <c r="G21" s="41">
        <v>18</v>
      </c>
      <c r="H21" s="41">
        <v>5</v>
      </c>
      <c r="I21" s="41">
        <v>4</v>
      </c>
      <c r="J21" s="41">
        <v>2</v>
      </c>
      <c r="K21" s="41">
        <v>11</v>
      </c>
      <c r="L21" s="41">
        <v>11</v>
      </c>
      <c r="M21" s="41">
        <v>19</v>
      </c>
      <c r="N21" s="41">
        <v>19</v>
      </c>
      <c r="O21" s="41">
        <v>2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</row>
    <row r="22" spans="2:37" ht="14.5" thickBot="1" x14ac:dyDescent="0.35">
      <c r="B22" s="15" t="s">
        <v>165</v>
      </c>
      <c r="C22" s="48">
        <v>18647</v>
      </c>
      <c r="D22" s="48">
        <v>17737</v>
      </c>
      <c r="E22" s="48">
        <v>18254</v>
      </c>
      <c r="F22" s="48">
        <v>15845</v>
      </c>
      <c r="G22" s="48">
        <v>15845</v>
      </c>
      <c r="H22" s="48">
        <v>15293</v>
      </c>
      <c r="I22" s="48">
        <v>14709</v>
      </c>
      <c r="J22" s="48">
        <v>14892</v>
      </c>
      <c r="K22" s="48">
        <v>13871</v>
      </c>
      <c r="L22" s="48">
        <v>13871</v>
      </c>
      <c r="M22" s="48">
        <v>13353</v>
      </c>
      <c r="N22" s="48">
        <v>13504</v>
      </c>
      <c r="O22" s="48">
        <v>13033</v>
      </c>
      <c r="P22" s="48">
        <v>13205</v>
      </c>
      <c r="Q22" s="48">
        <v>13205</v>
      </c>
      <c r="R22" s="48">
        <f>SUM(R15:R21, R13)</f>
        <v>13438</v>
      </c>
      <c r="S22" s="48">
        <v>13582</v>
      </c>
      <c r="T22" s="48">
        <v>13177</v>
      </c>
      <c r="U22" s="48">
        <v>12890</v>
      </c>
      <c r="V22" s="48">
        <v>12890</v>
      </c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</row>
    <row r="23" spans="2:37" ht="14.5" thickTop="1" x14ac:dyDescent="0.3">
      <c r="P23" s="92"/>
      <c r="Q23" s="97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</row>
    <row r="24" spans="2:37" ht="14.5" thickBot="1" x14ac:dyDescent="0.35">
      <c r="B24" s="124" t="s">
        <v>166</v>
      </c>
      <c r="C24" s="123" t="s">
        <v>17</v>
      </c>
      <c r="D24" s="123" t="s">
        <v>18</v>
      </c>
      <c r="E24" s="123" t="s">
        <v>19</v>
      </c>
      <c r="F24" s="123" t="s">
        <v>20</v>
      </c>
      <c r="G24" s="123" t="s">
        <v>21</v>
      </c>
      <c r="H24" s="123" t="s">
        <v>22</v>
      </c>
      <c r="I24" s="123" t="s">
        <v>23</v>
      </c>
      <c r="J24" s="123" t="s">
        <v>24</v>
      </c>
      <c r="K24" s="123" t="s">
        <v>25</v>
      </c>
      <c r="L24" s="123" t="s">
        <v>26</v>
      </c>
      <c r="M24" s="123" t="s">
        <v>27</v>
      </c>
      <c r="N24" s="123" t="s">
        <v>28</v>
      </c>
      <c r="O24" s="123" t="s">
        <v>29</v>
      </c>
      <c r="P24" s="123" t="s">
        <v>30</v>
      </c>
      <c r="Q24" s="123" t="s">
        <v>31</v>
      </c>
      <c r="R24" s="123" t="s">
        <v>32</v>
      </c>
      <c r="S24" s="123" t="s">
        <v>33</v>
      </c>
      <c r="T24" s="123" t="s">
        <v>318</v>
      </c>
      <c r="U24" s="123" t="s">
        <v>325</v>
      </c>
      <c r="V24" s="123" t="s">
        <v>326</v>
      </c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</row>
    <row r="25" spans="2:37" x14ac:dyDescent="0.3">
      <c r="B25" s="15" t="s">
        <v>167</v>
      </c>
      <c r="C25" s="41">
        <v>904</v>
      </c>
      <c r="D25" s="41">
        <v>834</v>
      </c>
      <c r="E25" s="41">
        <v>873</v>
      </c>
      <c r="F25" s="41">
        <v>500</v>
      </c>
      <c r="G25" s="41">
        <v>500</v>
      </c>
      <c r="H25" s="41">
        <v>694</v>
      </c>
      <c r="I25" s="41">
        <v>672</v>
      </c>
      <c r="J25" s="41">
        <v>661</v>
      </c>
      <c r="K25" s="41">
        <v>271</v>
      </c>
      <c r="L25" s="41">
        <v>271</v>
      </c>
      <c r="M25" s="41">
        <v>381</v>
      </c>
      <c r="N25" s="41">
        <v>226</v>
      </c>
      <c r="O25" s="41">
        <v>193</v>
      </c>
      <c r="P25" s="41">
        <v>880</v>
      </c>
      <c r="Q25" s="41">
        <v>880</v>
      </c>
      <c r="R25" s="41">
        <v>929</v>
      </c>
      <c r="S25" s="41">
        <v>1612</v>
      </c>
      <c r="T25" s="41">
        <v>532</v>
      </c>
      <c r="U25" s="41">
        <v>520</v>
      </c>
      <c r="V25" s="41">
        <v>520</v>
      </c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</row>
    <row r="26" spans="2:37" x14ac:dyDescent="0.3">
      <c r="B26" s="15" t="s">
        <v>168</v>
      </c>
      <c r="C26" s="41">
        <v>795</v>
      </c>
      <c r="D26" s="41">
        <v>857</v>
      </c>
      <c r="E26" s="41">
        <v>852</v>
      </c>
      <c r="F26" s="41">
        <v>782</v>
      </c>
      <c r="G26" s="41">
        <v>782</v>
      </c>
      <c r="H26" s="41">
        <v>701</v>
      </c>
      <c r="I26" s="41">
        <v>618</v>
      </c>
      <c r="J26" s="41">
        <v>870</v>
      </c>
      <c r="K26" s="41">
        <v>846</v>
      </c>
      <c r="L26" s="41">
        <v>846</v>
      </c>
      <c r="M26" s="41">
        <v>676</v>
      </c>
      <c r="N26" s="41">
        <v>708</v>
      </c>
      <c r="O26" s="41">
        <v>563</v>
      </c>
      <c r="P26" s="41">
        <v>549</v>
      </c>
      <c r="Q26" s="41">
        <v>549</v>
      </c>
      <c r="R26" s="41">
        <v>650</v>
      </c>
      <c r="S26" s="41">
        <v>709</v>
      </c>
      <c r="T26" s="41">
        <v>582</v>
      </c>
      <c r="U26" s="41">
        <v>561</v>
      </c>
      <c r="V26" s="41">
        <v>561</v>
      </c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</row>
    <row r="27" spans="2:37" x14ac:dyDescent="0.3">
      <c r="B27" s="15" t="s">
        <v>169</v>
      </c>
      <c r="C27" s="41">
        <v>610</v>
      </c>
      <c r="D27" s="41">
        <v>537</v>
      </c>
      <c r="E27" s="41">
        <v>520</v>
      </c>
      <c r="F27" s="41">
        <v>569</v>
      </c>
      <c r="G27" s="41">
        <v>569</v>
      </c>
      <c r="H27" s="41">
        <v>613</v>
      </c>
      <c r="I27" s="41">
        <v>600</v>
      </c>
      <c r="J27" s="41">
        <v>552</v>
      </c>
      <c r="K27" s="41">
        <v>558</v>
      </c>
      <c r="L27" s="41">
        <v>558</v>
      </c>
      <c r="M27" s="41">
        <v>595</v>
      </c>
      <c r="N27" s="41">
        <v>592</v>
      </c>
      <c r="O27" s="41">
        <v>509</v>
      </c>
      <c r="P27" s="41">
        <v>571</v>
      </c>
      <c r="Q27" s="41">
        <v>571</v>
      </c>
      <c r="R27" s="41">
        <v>639</v>
      </c>
      <c r="S27" s="41">
        <v>603</v>
      </c>
      <c r="T27" s="41">
        <v>543</v>
      </c>
      <c r="U27" s="41">
        <v>564</v>
      </c>
      <c r="V27" s="41">
        <v>564</v>
      </c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</row>
    <row r="28" spans="2:37" x14ac:dyDescent="0.3">
      <c r="B28" s="15" t="s">
        <v>170</v>
      </c>
      <c r="C28" s="41">
        <v>346</v>
      </c>
      <c r="D28" s="41">
        <v>318</v>
      </c>
      <c r="E28" s="41">
        <v>320</v>
      </c>
      <c r="F28" s="41">
        <v>317</v>
      </c>
      <c r="G28" s="41">
        <v>317</v>
      </c>
      <c r="H28" s="41">
        <v>303</v>
      </c>
      <c r="I28" s="41">
        <v>295</v>
      </c>
      <c r="J28" s="41">
        <v>295</v>
      </c>
      <c r="K28" s="41">
        <v>282</v>
      </c>
      <c r="L28" s="41">
        <v>282</v>
      </c>
      <c r="M28" s="41">
        <v>258</v>
      </c>
      <c r="N28" s="41">
        <v>250</v>
      </c>
      <c r="O28" s="41">
        <v>235</v>
      </c>
      <c r="P28" s="41">
        <v>227</v>
      </c>
      <c r="Q28" s="41">
        <v>227</v>
      </c>
      <c r="R28" s="41">
        <v>252</v>
      </c>
      <c r="S28" s="41">
        <v>237</v>
      </c>
      <c r="T28" s="41">
        <v>233</v>
      </c>
      <c r="U28" s="41">
        <v>232</v>
      </c>
      <c r="V28" s="41">
        <v>232</v>
      </c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</row>
    <row r="29" spans="2:37" x14ac:dyDescent="0.3">
      <c r="B29" s="15" t="s">
        <v>171</v>
      </c>
      <c r="C29" s="41">
        <v>2479</v>
      </c>
      <c r="D29" s="41">
        <v>2321</v>
      </c>
      <c r="E29" s="41">
        <v>1932</v>
      </c>
      <c r="F29" s="41">
        <v>1836</v>
      </c>
      <c r="G29" s="41">
        <v>1836</v>
      </c>
      <c r="H29" s="41">
        <v>1587</v>
      </c>
      <c r="I29" s="41">
        <v>1569</v>
      </c>
      <c r="J29" s="41">
        <v>1596</v>
      </c>
      <c r="K29" s="41">
        <v>1437</v>
      </c>
      <c r="L29" s="41">
        <v>1437</v>
      </c>
      <c r="M29" s="41">
        <v>1261</v>
      </c>
      <c r="N29" s="41">
        <v>1346</v>
      </c>
      <c r="O29" s="41">
        <v>1329</v>
      </c>
      <c r="P29" s="41">
        <v>1358</v>
      </c>
      <c r="Q29" s="41">
        <v>1358</v>
      </c>
      <c r="R29" s="41">
        <v>1265</v>
      </c>
      <c r="S29" s="41">
        <v>1197</v>
      </c>
      <c r="T29" s="41">
        <v>1295</v>
      </c>
      <c r="U29" s="41">
        <v>1261</v>
      </c>
      <c r="V29" s="41">
        <v>1261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</row>
    <row r="30" spans="2:37" x14ac:dyDescent="0.3">
      <c r="B30" s="15" t="s">
        <v>172</v>
      </c>
      <c r="C30" s="41">
        <v>938</v>
      </c>
      <c r="D30" s="41">
        <v>867</v>
      </c>
      <c r="E30" s="41">
        <v>969</v>
      </c>
      <c r="F30" s="41">
        <v>1054</v>
      </c>
      <c r="G30" s="41">
        <v>1054</v>
      </c>
      <c r="H30" s="41">
        <v>1008</v>
      </c>
      <c r="I30" s="41">
        <v>872</v>
      </c>
      <c r="J30" s="41">
        <v>846</v>
      </c>
      <c r="K30" s="41">
        <v>866</v>
      </c>
      <c r="L30" s="41">
        <v>866</v>
      </c>
      <c r="M30" s="41">
        <v>762</v>
      </c>
      <c r="N30" s="41">
        <v>703</v>
      </c>
      <c r="O30" s="41">
        <v>744</v>
      </c>
      <c r="P30" s="41">
        <v>762</v>
      </c>
      <c r="Q30" s="41">
        <v>762</v>
      </c>
      <c r="R30" s="41">
        <v>722</v>
      </c>
      <c r="S30" s="41">
        <v>651</v>
      </c>
      <c r="T30" s="41">
        <v>724</v>
      </c>
      <c r="U30" s="41">
        <v>748</v>
      </c>
      <c r="V30" s="41">
        <v>748</v>
      </c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</row>
    <row r="31" spans="2:37" x14ac:dyDescent="0.3">
      <c r="B31" s="15" t="s">
        <v>173</v>
      </c>
      <c r="C31" s="41">
        <v>181</v>
      </c>
      <c r="D31" s="41">
        <v>131</v>
      </c>
      <c r="E31" s="41">
        <v>166</v>
      </c>
      <c r="F31" s="41">
        <v>120</v>
      </c>
      <c r="G31" s="41">
        <v>120</v>
      </c>
      <c r="H31" s="41">
        <v>151</v>
      </c>
      <c r="I31" s="41">
        <v>98</v>
      </c>
      <c r="J31" s="41">
        <v>141</v>
      </c>
      <c r="K31" s="41">
        <v>134</v>
      </c>
      <c r="L31" s="41">
        <v>134</v>
      </c>
      <c r="M31" s="41">
        <v>160</v>
      </c>
      <c r="N31" s="41">
        <v>172</v>
      </c>
      <c r="O31" s="41">
        <v>215</v>
      </c>
      <c r="P31" s="41">
        <v>64</v>
      </c>
      <c r="Q31" s="41">
        <v>64</v>
      </c>
      <c r="R31" s="41">
        <v>40</v>
      </c>
      <c r="S31" s="41">
        <v>0</v>
      </c>
      <c r="T31" s="41">
        <v>0</v>
      </c>
      <c r="U31" s="41">
        <v>53</v>
      </c>
      <c r="V31" s="41">
        <v>53</v>
      </c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</row>
    <row r="32" spans="2:37" x14ac:dyDescent="0.3">
      <c r="B32" s="15" t="s">
        <v>174</v>
      </c>
      <c r="C32" s="41">
        <v>4</v>
      </c>
      <c r="D32" s="41">
        <v>0</v>
      </c>
      <c r="E32" s="41">
        <v>538</v>
      </c>
      <c r="F32" s="41">
        <v>9</v>
      </c>
      <c r="G32" s="41">
        <v>9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7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</row>
    <row r="33" spans="1:37" ht="14.5" thickBot="1" x14ac:dyDescent="0.35">
      <c r="B33" s="15" t="s">
        <v>175</v>
      </c>
      <c r="C33" s="48">
        <v>6257</v>
      </c>
      <c r="D33" s="48">
        <v>5865</v>
      </c>
      <c r="E33" s="48">
        <v>6170</v>
      </c>
      <c r="F33" s="48">
        <v>5187</v>
      </c>
      <c r="G33" s="48">
        <v>5187</v>
      </c>
      <c r="H33" s="48">
        <v>5057</v>
      </c>
      <c r="I33" s="48">
        <v>4724</v>
      </c>
      <c r="J33" s="48">
        <v>4961</v>
      </c>
      <c r="K33" s="48">
        <v>4394</v>
      </c>
      <c r="L33" s="48">
        <v>4394</v>
      </c>
      <c r="M33" s="48">
        <v>4093</v>
      </c>
      <c r="N33" s="48">
        <v>4004</v>
      </c>
      <c r="O33" s="48">
        <v>3788</v>
      </c>
      <c r="P33" s="48">
        <v>4411</v>
      </c>
      <c r="Q33" s="48">
        <v>4411</v>
      </c>
      <c r="R33" s="48">
        <f>SUM(R25:R32)</f>
        <v>4497</v>
      </c>
      <c r="S33" s="48">
        <v>5009</v>
      </c>
      <c r="T33" s="48">
        <v>3909</v>
      </c>
      <c r="U33" s="48">
        <v>3939</v>
      </c>
      <c r="V33" s="48">
        <v>3939</v>
      </c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</row>
    <row r="34" spans="1:37" s="10" customFormat="1" ht="14.5" thickTop="1" x14ac:dyDescent="0.3">
      <c r="A34" s="2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</row>
    <row r="35" spans="1:37" x14ac:dyDescent="0.3">
      <c r="B35" s="15" t="s">
        <v>176</v>
      </c>
      <c r="C35" s="41">
        <v>3874</v>
      </c>
      <c r="D35" s="41">
        <v>3695</v>
      </c>
      <c r="E35" s="41">
        <v>3850</v>
      </c>
      <c r="F35" s="41">
        <v>3900</v>
      </c>
      <c r="G35" s="41">
        <v>3900</v>
      </c>
      <c r="H35" s="41">
        <v>3891</v>
      </c>
      <c r="I35" s="41">
        <v>3791</v>
      </c>
      <c r="J35" s="41">
        <v>3880</v>
      </c>
      <c r="K35" s="41">
        <v>3818</v>
      </c>
      <c r="L35" s="41">
        <v>3818</v>
      </c>
      <c r="M35" s="41">
        <v>3766</v>
      </c>
      <c r="N35" s="41">
        <v>3825</v>
      </c>
      <c r="O35" s="41">
        <v>3637</v>
      </c>
      <c r="P35" s="41">
        <v>2996</v>
      </c>
      <c r="Q35" s="41">
        <v>2996</v>
      </c>
      <c r="R35" s="41">
        <v>3100</v>
      </c>
      <c r="S35" s="41">
        <v>2370</v>
      </c>
      <c r="T35" s="41">
        <v>3092</v>
      </c>
      <c r="U35" s="41">
        <v>3032</v>
      </c>
      <c r="V35" s="41">
        <v>3032</v>
      </c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</row>
    <row r="36" spans="1:37" x14ac:dyDescent="0.3">
      <c r="B36" s="15" t="s">
        <v>177</v>
      </c>
      <c r="C36" s="41">
        <v>806</v>
      </c>
      <c r="D36" s="41">
        <v>789</v>
      </c>
      <c r="E36" s="41">
        <v>804</v>
      </c>
      <c r="F36" s="41">
        <v>788</v>
      </c>
      <c r="G36" s="41">
        <v>788</v>
      </c>
      <c r="H36" s="41">
        <v>749</v>
      </c>
      <c r="I36" s="41">
        <v>706</v>
      </c>
      <c r="J36" s="41">
        <v>698</v>
      </c>
      <c r="K36" s="41">
        <v>671</v>
      </c>
      <c r="L36" s="41">
        <v>671</v>
      </c>
      <c r="M36" s="41">
        <v>619</v>
      </c>
      <c r="N36" s="41">
        <v>645</v>
      </c>
      <c r="O36" s="41">
        <v>597</v>
      </c>
      <c r="P36" s="41">
        <v>635</v>
      </c>
      <c r="Q36" s="41">
        <v>635</v>
      </c>
      <c r="R36" s="41">
        <v>631</v>
      </c>
      <c r="S36" s="41">
        <v>616</v>
      </c>
      <c r="T36" s="41">
        <v>571</v>
      </c>
      <c r="U36" s="41">
        <v>559</v>
      </c>
      <c r="V36" s="41">
        <v>559</v>
      </c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</row>
    <row r="37" spans="1:37" x14ac:dyDescent="0.3">
      <c r="B37" s="15" t="s">
        <v>178</v>
      </c>
      <c r="C37" s="41">
        <v>742</v>
      </c>
      <c r="D37" s="41">
        <v>667</v>
      </c>
      <c r="E37" s="41">
        <v>691</v>
      </c>
      <c r="F37" s="41">
        <v>648</v>
      </c>
      <c r="G37" s="41">
        <v>648</v>
      </c>
      <c r="H37" s="41">
        <v>598</v>
      </c>
      <c r="I37" s="41">
        <v>571</v>
      </c>
      <c r="J37" s="41">
        <v>542</v>
      </c>
      <c r="K37" s="41">
        <v>497</v>
      </c>
      <c r="L37" s="41">
        <v>497</v>
      </c>
      <c r="M37" s="41">
        <v>437</v>
      </c>
      <c r="N37" s="41">
        <v>420</v>
      </c>
      <c r="O37" s="41">
        <v>436</v>
      </c>
      <c r="P37" s="41">
        <v>444</v>
      </c>
      <c r="Q37" s="41">
        <v>444</v>
      </c>
      <c r="R37" s="41">
        <v>518</v>
      </c>
      <c r="S37" s="41">
        <v>475</v>
      </c>
      <c r="T37" s="41">
        <v>466</v>
      </c>
      <c r="U37" s="41">
        <v>463</v>
      </c>
      <c r="V37" s="41">
        <v>463</v>
      </c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</row>
    <row r="38" spans="1:37" x14ac:dyDescent="0.3">
      <c r="B38" s="15" t="s">
        <v>179</v>
      </c>
      <c r="C38" s="41">
        <v>0</v>
      </c>
      <c r="D38" s="41">
        <v>0</v>
      </c>
      <c r="E38" s="41">
        <v>0</v>
      </c>
      <c r="F38" s="41">
        <v>463</v>
      </c>
      <c r="G38" s="41">
        <v>463</v>
      </c>
      <c r="H38" s="41">
        <v>0</v>
      </c>
      <c r="I38" s="41">
        <v>0</v>
      </c>
      <c r="J38" s="41">
        <v>0</v>
      </c>
      <c r="K38" s="41">
        <v>423</v>
      </c>
      <c r="L38" s="41">
        <v>423</v>
      </c>
      <c r="M38" s="41">
        <v>0</v>
      </c>
      <c r="N38" s="41">
        <v>0</v>
      </c>
      <c r="O38" s="41">
        <v>0</v>
      </c>
      <c r="P38" s="41">
        <v>387</v>
      </c>
      <c r="Q38" s="41">
        <v>387</v>
      </c>
      <c r="R38" s="76">
        <v>0</v>
      </c>
      <c r="S38" s="76">
        <v>0</v>
      </c>
      <c r="T38" s="76">
        <v>0</v>
      </c>
      <c r="U38" s="76">
        <v>385</v>
      </c>
      <c r="V38" s="76">
        <v>385</v>
      </c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</row>
    <row r="39" spans="1:37" x14ac:dyDescent="0.3">
      <c r="B39" s="15" t="s">
        <v>180</v>
      </c>
      <c r="C39" s="41">
        <v>919</v>
      </c>
      <c r="D39" s="41">
        <v>819</v>
      </c>
      <c r="E39" s="41">
        <v>784</v>
      </c>
      <c r="F39" s="41">
        <v>587</v>
      </c>
      <c r="G39" s="41">
        <v>587</v>
      </c>
      <c r="H39" s="41">
        <v>579</v>
      </c>
      <c r="I39" s="41">
        <v>581</v>
      </c>
      <c r="J39" s="41">
        <v>564</v>
      </c>
      <c r="K39" s="41">
        <v>556</v>
      </c>
      <c r="L39" s="41">
        <v>556</v>
      </c>
      <c r="M39" s="41">
        <v>546</v>
      </c>
      <c r="N39" s="41">
        <v>562</v>
      </c>
      <c r="O39" s="41">
        <v>549</v>
      </c>
      <c r="P39" s="41">
        <v>495</v>
      </c>
      <c r="Q39" s="41">
        <v>495</v>
      </c>
      <c r="R39" s="76">
        <v>499</v>
      </c>
      <c r="S39" s="76">
        <v>499</v>
      </c>
      <c r="T39" s="76">
        <v>500</v>
      </c>
      <c r="U39" s="76">
        <v>502</v>
      </c>
      <c r="V39" s="76">
        <v>502</v>
      </c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</row>
    <row r="40" spans="1:37" x14ac:dyDescent="0.3">
      <c r="B40" s="15" t="s">
        <v>181</v>
      </c>
      <c r="C40" s="41">
        <v>1000</v>
      </c>
      <c r="D40" s="41">
        <v>966</v>
      </c>
      <c r="E40" s="41">
        <v>992</v>
      </c>
      <c r="F40" s="41">
        <v>449</v>
      </c>
      <c r="G40" s="41">
        <v>449</v>
      </c>
      <c r="H40" s="41">
        <v>816</v>
      </c>
      <c r="I40" s="41">
        <v>869</v>
      </c>
      <c r="J40" s="41">
        <v>881</v>
      </c>
      <c r="K40" s="41">
        <v>446</v>
      </c>
      <c r="L40" s="41">
        <v>446</v>
      </c>
      <c r="M40" s="41">
        <v>789</v>
      </c>
      <c r="N40" s="41">
        <v>812</v>
      </c>
      <c r="O40" s="41">
        <v>774</v>
      </c>
      <c r="P40" s="41">
        <v>347</v>
      </c>
      <c r="Q40" s="41">
        <v>347</v>
      </c>
      <c r="R40" s="76">
        <v>763</v>
      </c>
      <c r="S40" s="76">
        <v>1277</v>
      </c>
      <c r="T40" s="76">
        <v>1226</v>
      </c>
      <c r="U40" s="76">
        <v>801</v>
      </c>
      <c r="V40" s="76">
        <v>801</v>
      </c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</row>
    <row r="41" spans="1:37" x14ac:dyDescent="0.3">
      <c r="B41" s="15" t="s">
        <v>182</v>
      </c>
      <c r="C41" s="41">
        <v>0</v>
      </c>
      <c r="D41" s="41">
        <v>0</v>
      </c>
      <c r="E41" s="41">
        <v>11</v>
      </c>
      <c r="F41" s="41">
        <v>3</v>
      </c>
      <c r="G41" s="41">
        <v>3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</row>
    <row r="42" spans="1:37" x14ac:dyDescent="0.3">
      <c r="B42" s="15" t="s">
        <v>183</v>
      </c>
      <c r="C42" s="68">
        <v>13598</v>
      </c>
      <c r="D42" s="68">
        <v>12801</v>
      </c>
      <c r="E42" s="68">
        <v>13302</v>
      </c>
      <c r="F42" s="68">
        <v>12025</v>
      </c>
      <c r="G42" s="68">
        <v>12025</v>
      </c>
      <c r="H42" s="68">
        <v>11690</v>
      </c>
      <c r="I42" s="68">
        <v>11242</v>
      </c>
      <c r="J42" s="68">
        <v>11526</v>
      </c>
      <c r="K42" s="68">
        <v>10805</v>
      </c>
      <c r="L42" s="68">
        <v>10805</v>
      </c>
      <c r="M42" s="68">
        <v>10250</v>
      </c>
      <c r="N42" s="68">
        <v>10268</v>
      </c>
      <c r="O42" s="68">
        <v>9781</v>
      </c>
      <c r="P42" s="68">
        <v>9715</v>
      </c>
      <c r="Q42" s="68">
        <v>9715</v>
      </c>
      <c r="R42" s="68">
        <f>SUM(R35:R41, R33)</f>
        <v>10008</v>
      </c>
      <c r="S42" s="68">
        <v>10246</v>
      </c>
      <c r="T42" s="68">
        <v>9764</v>
      </c>
      <c r="U42" s="68">
        <v>9681</v>
      </c>
      <c r="V42" s="68">
        <v>9681</v>
      </c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</row>
    <row r="43" spans="1:37" ht="14.5" thickBot="1" x14ac:dyDescent="0.35">
      <c r="B43" s="15" t="s">
        <v>184</v>
      </c>
      <c r="C43" s="48">
        <v>5049</v>
      </c>
      <c r="D43" s="48">
        <v>4936</v>
      </c>
      <c r="E43" s="48">
        <v>4952</v>
      </c>
      <c r="F43" s="48">
        <v>3820</v>
      </c>
      <c r="G43" s="48">
        <v>3820</v>
      </c>
      <c r="H43" s="48">
        <v>3603</v>
      </c>
      <c r="I43" s="48">
        <v>3467</v>
      </c>
      <c r="J43" s="48">
        <v>3366</v>
      </c>
      <c r="K43" s="48">
        <v>3066</v>
      </c>
      <c r="L43" s="48">
        <v>3066</v>
      </c>
      <c r="M43" s="48">
        <v>3103</v>
      </c>
      <c r="N43" s="48">
        <v>3236</v>
      </c>
      <c r="O43" s="48">
        <v>3252</v>
      </c>
      <c r="P43" s="48">
        <v>3490</v>
      </c>
      <c r="Q43" s="48">
        <v>3490</v>
      </c>
      <c r="R43" s="48">
        <v>3430</v>
      </c>
      <c r="S43" s="48">
        <v>3336</v>
      </c>
      <c r="T43" s="48">
        <v>3413</v>
      </c>
      <c r="U43" s="48">
        <v>3209</v>
      </c>
      <c r="V43" s="48">
        <v>3209</v>
      </c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</row>
    <row r="44" spans="1:37" ht="15" thickTop="1" thickBot="1" x14ac:dyDescent="0.35">
      <c r="B44" s="15" t="s">
        <v>185</v>
      </c>
      <c r="C44" s="106">
        <v>18647</v>
      </c>
      <c r="D44" s="106">
        <v>17737</v>
      </c>
      <c r="E44" s="106">
        <v>18254</v>
      </c>
      <c r="F44" s="106">
        <v>15845</v>
      </c>
      <c r="G44" s="106">
        <v>15845</v>
      </c>
      <c r="H44" s="106">
        <v>15293</v>
      </c>
      <c r="I44" s="106">
        <v>14709</v>
      </c>
      <c r="J44" s="106">
        <v>14892</v>
      </c>
      <c r="K44" s="106">
        <v>13871</v>
      </c>
      <c r="L44" s="106">
        <v>13871</v>
      </c>
      <c r="M44" s="106">
        <v>13353</v>
      </c>
      <c r="N44" s="106">
        <v>13504</v>
      </c>
      <c r="O44" s="106">
        <v>13033</v>
      </c>
      <c r="P44" s="106">
        <v>13205</v>
      </c>
      <c r="Q44" s="106">
        <v>13205</v>
      </c>
      <c r="R44" s="106">
        <f>SUM(R43,R42)</f>
        <v>13438</v>
      </c>
      <c r="S44" s="106">
        <v>13582</v>
      </c>
      <c r="T44" s="106">
        <v>13177</v>
      </c>
      <c r="U44" s="106">
        <v>12890</v>
      </c>
      <c r="V44" s="106">
        <v>12890</v>
      </c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</row>
    <row r="45" spans="1:37" ht="15" thickTop="1" x14ac:dyDescent="0.3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U45" s="125"/>
      <c r="V45" s="125"/>
    </row>
    <row r="46" spans="1:37" x14ac:dyDescent="0.3">
      <c r="B46" s="15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</row>
    <row r="47" spans="1:37" x14ac:dyDescent="0.3">
      <c r="K47" s="92"/>
      <c r="O47" s="92"/>
      <c r="P47" s="92"/>
    </row>
    <row r="48" spans="1:37" x14ac:dyDescent="0.3">
      <c r="P48" s="107"/>
    </row>
  </sheetData>
  <pageMargins left="0.7" right="0.7" top="0.75" bottom="0.75" header="0.3" footer="0.3"/>
  <pageSetup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E603A-3AF2-4E8C-A2ED-3899497D3062}">
  <sheetPr codeName="Sheet6">
    <tabColor rgb="FFF6F3F0"/>
    <pageSetUpPr fitToPage="1"/>
  </sheetPr>
  <dimension ref="B5:AK78"/>
  <sheetViews>
    <sheetView showGridLines="0" topLeftCell="F1" zoomScaleNormal="100" workbookViewId="0">
      <selection activeCell="Q8" sqref="Q8"/>
    </sheetView>
  </sheetViews>
  <sheetFormatPr defaultColWidth="8.81640625" defaultRowHeight="14" x14ac:dyDescent="0.3"/>
  <cols>
    <col min="1" max="1" width="8.81640625" style="2"/>
    <col min="2" max="2" width="40.453125" style="2" customWidth="1"/>
    <col min="3" max="6" width="7.81640625" style="2" customWidth="1"/>
    <col min="7" max="7" width="8.81640625" style="2" customWidth="1"/>
    <col min="8" max="11" width="7.81640625" style="2" customWidth="1"/>
    <col min="12" max="12" width="8.90625" style="2" customWidth="1"/>
    <col min="13" max="15" width="7.81640625" style="2" customWidth="1"/>
    <col min="16" max="17" width="8.81640625" style="2" customWidth="1"/>
    <col min="18" max="18" width="9.81640625" style="2" bestFit="1" customWidth="1"/>
    <col min="19" max="21" width="8.81640625" style="2"/>
    <col min="22" max="22" width="9.90625" style="2" bestFit="1" customWidth="1"/>
    <col min="23" max="16384" width="8.81640625" style="2"/>
  </cols>
  <sheetData>
    <row r="5" spans="2:37" ht="18" x14ac:dyDescent="0.4">
      <c r="B5" s="35" t="s">
        <v>186</v>
      </c>
    </row>
    <row r="7" spans="2:37" ht="14.5" thickBot="1" x14ac:dyDescent="0.35">
      <c r="B7" s="124" t="s">
        <v>187</v>
      </c>
      <c r="C7" s="123" t="s">
        <v>17</v>
      </c>
      <c r="D7" s="123" t="s">
        <v>18</v>
      </c>
      <c r="E7" s="123" t="s">
        <v>19</v>
      </c>
      <c r="F7" s="123" t="s">
        <v>20</v>
      </c>
      <c r="G7" s="123" t="s">
        <v>21</v>
      </c>
      <c r="H7" s="123" t="s">
        <v>22</v>
      </c>
      <c r="I7" s="123" t="s">
        <v>23</v>
      </c>
      <c r="J7" s="123" t="s">
        <v>24</v>
      </c>
      <c r="K7" s="123" t="s">
        <v>25</v>
      </c>
      <c r="L7" s="123" t="s">
        <v>26</v>
      </c>
      <c r="M7" s="123" t="s">
        <v>27</v>
      </c>
      <c r="N7" s="123" t="s">
        <v>28</v>
      </c>
      <c r="O7" s="123" t="s">
        <v>29</v>
      </c>
      <c r="P7" s="123" t="s">
        <v>30</v>
      </c>
      <c r="Q7" s="123" t="s">
        <v>31</v>
      </c>
      <c r="R7" s="123" t="s">
        <v>32</v>
      </c>
      <c r="S7" s="123" t="s">
        <v>33</v>
      </c>
      <c r="T7" s="123" t="s">
        <v>318</v>
      </c>
      <c r="U7" s="123" t="s">
        <v>325</v>
      </c>
      <c r="V7" s="123" t="s">
        <v>326</v>
      </c>
    </row>
    <row r="8" spans="2:37" x14ac:dyDescent="0.3">
      <c r="B8" s="15" t="s">
        <v>188</v>
      </c>
      <c r="C8" s="41">
        <v>103</v>
      </c>
      <c r="D8" s="41">
        <v>28</v>
      </c>
      <c r="E8" s="41">
        <v>61</v>
      </c>
      <c r="F8" s="41">
        <v>-758</v>
      </c>
      <c r="G8" s="41">
        <v>-566</v>
      </c>
      <c r="H8" s="41">
        <v>42</v>
      </c>
      <c r="I8" s="41">
        <v>99</v>
      </c>
      <c r="J8" s="41">
        <v>140</v>
      </c>
      <c r="K8" s="41">
        <v>-195</v>
      </c>
      <c r="L8" s="41">
        <v>86</v>
      </c>
      <c r="M8" s="41">
        <v>25</v>
      </c>
      <c r="N8" s="41">
        <v>45</v>
      </c>
      <c r="O8" s="41">
        <v>63</v>
      </c>
      <c r="P8" s="41">
        <v>263</v>
      </c>
      <c r="Q8" s="41">
        <v>396</v>
      </c>
      <c r="R8" s="41">
        <f>'1 - GAAP - Income Statement'!W31</f>
        <v>18</v>
      </c>
      <c r="S8" s="41">
        <v>40</v>
      </c>
      <c r="T8" s="41">
        <v>110</v>
      </c>
      <c r="U8" s="41">
        <v>-140</v>
      </c>
      <c r="V8" s="41">
        <v>28</v>
      </c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</row>
    <row r="9" spans="2:37" s="10" customFormat="1" ht="10.5" x14ac:dyDescent="0.25">
      <c r="B9" s="65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</row>
    <row r="10" spans="2:37" x14ac:dyDescent="0.3">
      <c r="B10" s="15" t="s">
        <v>189</v>
      </c>
      <c r="C10" s="41">
        <v>398</v>
      </c>
      <c r="D10" s="41">
        <v>388</v>
      </c>
      <c r="E10" s="41">
        <v>383</v>
      </c>
      <c r="F10" s="41">
        <v>382</v>
      </c>
      <c r="G10" s="41">
        <v>1551</v>
      </c>
      <c r="H10" s="41">
        <v>351</v>
      </c>
      <c r="I10" s="41">
        <v>368</v>
      </c>
      <c r="J10" s="41">
        <v>357</v>
      </c>
      <c r="K10" s="41">
        <v>357</v>
      </c>
      <c r="L10" s="41">
        <v>1433</v>
      </c>
      <c r="M10" s="41">
        <v>333</v>
      </c>
      <c r="N10" s="41">
        <v>335</v>
      </c>
      <c r="O10" s="41">
        <v>327</v>
      </c>
      <c r="P10" s="41">
        <v>318</v>
      </c>
      <c r="Q10" s="41">
        <v>1313</v>
      </c>
      <c r="R10" s="41">
        <v>309</v>
      </c>
      <c r="S10" s="41">
        <v>302</v>
      </c>
      <c r="T10" s="41">
        <v>288</v>
      </c>
      <c r="U10" s="41">
        <v>283</v>
      </c>
      <c r="V10" s="41">
        <v>1182</v>
      </c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</row>
    <row r="11" spans="2:37" x14ac:dyDescent="0.3">
      <c r="B11" s="15" t="s">
        <v>190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14</v>
      </c>
      <c r="S11" s="41">
        <v>0</v>
      </c>
      <c r="T11" s="41">
        <v>0</v>
      </c>
      <c r="U11" s="41">
        <v>0</v>
      </c>
      <c r="V11" s="41">
        <v>14</v>
      </c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</row>
    <row r="12" spans="2:37" x14ac:dyDescent="0.3">
      <c r="B12" s="15" t="s">
        <v>191</v>
      </c>
      <c r="C12" s="41">
        <v>106</v>
      </c>
      <c r="D12" s="41">
        <v>108</v>
      </c>
      <c r="E12" s="41">
        <v>97</v>
      </c>
      <c r="F12" s="41">
        <v>93</v>
      </c>
      <c r="G12" s="41">
        <v>404</v>
      </c>
      <c r="H12" s="41">
        <v>90</v>
      </c>
      <c r="I12" s="41">
        <v>91</v>
      </c>
      <c r="J12" s="41">
        <v>88</v>
      </c>
      <c r="K12" s="41">
        <v>84</v>
      </c>
      <c r="L12" s="41">
        <v>353</v>
      </c>
      <c r="M12" s="41">
        <v>80</v>
      </c>
      <c r="N12" s="41">
        <v>80</v>
      </c>
      <c r="O12" s="41">
        <v>75</v>
      </c>
      <c r="P12" s="41">
        <v>74</v>
      </c>
      <c r="Q12" s="41">
        <v>309</v>
      </c>
      <c r="R12" s="41">
        <v>76</v>
      </c>
      <c r="S12" s="41">
        <v>77</v>
      </c>
      <c r="T12" s="41">
        <v>76</v>
      </c>
      <c r="U12" s="41">
        <v>76</v>
      </c>
      <c r="V12" s="41">
        <v>305</v>
      </c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</row>
    <row r="13" spans="2:37" x14ac:dyDescent="0.3">
      <c r="B13" s="15" t="s">
        <v>192</v>
      </c>
      <c r="C13" s="41">
        <v>0</v>
      </c>
      <c r="D13" s="41">
        <v>0</v>
      </c>
      <c r="E13" s="41">
        <v>0</v>
      </c>
      <c r="F13" s="41">
        <v>1431</v>
      </c>
      <c r="G13" s="41">
        <v>1431</v>
      </c>
      <c r="H13" s="41">
        <v>0</v>
      </c>
      <c r="I13" s="41">
        <v>0</v>
      </c>
      <c r="J13" s="41">
        <v>0</v>
      </c>
      <c r="K13" s="41">
        <v>445</v>
      </c>
      <c r="L13" s="41">
        <v>445</v>
      </c>
      <c r="M13" s="41">
        <v>0</v>
      </c>
      <c r="N13" s="41">
        <v>0</v>
      </c>
      <c r="O13" s="41">
        <v>0</v>
      </c>
      <c r="P13" s="41">
        <v>-232</v>
      </c>
      <c r="Q13" s="41">
        <v>-232</v>
      </c>
      <c r="R13" s="41">
        <v>0</v>
      </c>
      <c r="S13" s="41">
        <v>0</v>
      </c>
      <c r="T13" s="41">
        <v>11</v>
      </c>
      <c r="U13" s="41">
        <v>158</v>
      </c>
      <c r="V13" s="41">
        <v>169</v>
      </c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</row>
    <row r="14" spans="2:37" x14ac:dyDescent="0.3">
      <c r="B14" s="15" t="s">
        <v>193</v>
      </c>
      <c r="C14" s="41">
        <v>28</v>
      </c>
      <c r="D14" s="41">
        <v>27</v>
      </c>
      <c r="E14" s="41">
        <v>26</v>
      </c>
      <c r="F14" s="41">
        <v>27</v>
      </c>
      <c r="G14" s="41">
        <v>108</v>
      </c>
      <c r="H14" s="41">
        <v>23</v>
      </c>
      <c r="I14" s="41">
        <v>24</v>
      </c>
      <c r="J14" s="41">
        <v>28</v>
      </c>
      <c r="K14" s="41">
        <v>34</v>
      </c>
      <c r="L14" s="41">
        <v>109</v>
      </c>
      <c r="M14" s="41">
        <v>23</v>
      </c>
      <c r="N14" s="41">
        <v>25</v>
      </c>
      <c r="O14" s="41">
        <v>11</v>
      </c>
      <c r="P14" s="41">
        <v>20</v>
      </c>
      <c r="Q14" s="41">
        <v>79</v>
      </c>
      <c r="R14" s="41">
        <v>22</v>
      </c>
      <c r="S14" s="41">
        <v>24</v>
      </c>
      <c r="T14" s="41">
        <v>23</v>
      </c>
      <c r="U14" s="41">
        <v>17</v>
      </c>
      <c r="V14" s="41">
        <v>86</v>
      </c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</row>
    <row r="15" spans="2:37" x14ac:dyDescent="0.3">
      <c r="B15" s="15" t="s">
        <v>194</v>
      </c>
      <c r="C15" s="41">
        <v>-38</v>
      </c>
      <c r="D15" s="41">
        <v>-65</v>
      </c>
      <c r="E15" s="41">
        <v>-67</v>
      </c>
      <c r="F15" s="41">
        <v>-439</v>
      </c>
      <c r="G15" s="41">
        <v>-609</v>
      </c>
      <c r="H15" s="41">
        <v>-50</v>
      </c>
      <c r="I15" s="41">
        <v>-52</v>
      </c>
      <c r="J15" s="41">
        <v>-57</v>
      </c>
      <c r="K15" s="41">
        <v>-257</v>
      </c>
      <c r="L15" s="41">
        <v>-416</v>
      </c>
      <c r="M15" s="41">
        <v>-50</v>
      </c>
      <c r="N15" s="41">
        <v>-45</v>
      </c>
      <c r="O15" s="41">
        <v>-87</v>
      </c>
      <c r="P15" s="41">
        <v>147</v>
      </c>
      <c r="Q15" s="41">
        <v>-35</v>
      </c>
      <c r="R15" s="41">
        <v>-12</v>
      </c>
      <c r="S15" s="41">
        <v>34</v>
      </c>
      <c r="T15" s="41">
        <v>43</v>
      </c>
      <c r="U15" s="41">
        <v>-39</v>
      </c>
      <c r="V15" s="41">
        <v>26</v>
      </c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</row>
    <row r="16" spans="2:37" x14ac:dyDescent="0.3">
      <c r="B16" s="15" t="s">
        <v>195</v>
      </c>
      <c r="C16" s="41">
        <v>-62</v>
      </c>
      <c r="D16" s="41">
        <v>30</v>
      </c>
      <c r="E16" s="41">
        <v>-11</v>
      </c>
      <c r="F16" s="41">
        <v>-217</v>
      </c>
      <c r="G16" s="41">
        <v>-260</v>
      </c>
      <c r="H16" s="41">
        <v>-9</v>
      </c>
      <c r="I16" s="41">
        <v>-30</v>
      </c>
      <c r="J16" s="41">
        <v>-114</v>
      </c>
      <c r="K16" s="41">
        <v>22</v>
      </c>
      <c r="L16" s="41">
        <v>-131</v>
      </c>
      <c r="M16" s="41">
        <v>-1</v>
      </c>
      <c r="N16" s="41">
        <v>24</v>
      </c>
      <c r="O16" s="41">
        <v>7</v>
      </c>
      <c r="P16" s="41">
        <v>-6</v>
      </c>
      <c r="Q16" s="41">
        <v>24</v>
      </c>
      <c r="R16" s="41">
        <v>-1</v>
      </c>
      <c r="S16" s="41">
        <v>-4</v>
      </c>
      <c r="T16" s="41">
        <v>2</v>
      </c>
      <c r="U16" s="41">
        <v>6</v>
      </c>
      <c r="V16" s="41">
        <v>3</v>
      </c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</row>
    <row r="17" spans="2:37" x14ac:dyDescent="0.3">
      <c r="B17" s="15" t="s">
        <v>196</v>
      </c>
      <c r="C17" s="41">
        <v>2</v>
      </c>
      <c r="D17" s="41">
        <v>-2</v>
      </c>
      <c r="E17" s="41">
        <v>0</v>
      </c>
      <c r="F17" s="41">
        <v>-1</v>
      </c>
      <c r="G17" s="41">
        <v>-1</v>
      </c>
      <c r="H17" s="41">
        <v>2</v>
      </c>
      <c r="I17" s="41">
        <v>0</v>
      </c>
      <c r="J17" s="41">
        <v>-2</v>
      </c>
      <c r="K17" s="41">
        <v>0</v>
      </c>
      <c r="L17" s="41">
        <v>0</v>
      </c>
      <c r="M17" s="41">
        <v>7</v>
      </c>
      <c r="N17" s="41">
        <v>3</v>
      </c>
      <c r="O17" s="41">
        <v>-1</v>
      </c>
      <c r="P17" s="41">
        <v>3</v>
      </c>
      <c r="Q17" s="41">
        <v>12</v>
      </c>
      <c r="R17" s="41">
        <v>0</v>
      </c>
      <c r="S17" s="41">
        <v>3</v>
      </c>
      <c r="T17" s="41">
        <v>3</v>
      </c>
      <c r="U17" s="41">
        <v>3</v>
      </c>
      <c r="V17" s="41">
        <v>9</v>
      </c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</row>
    <row r="18" spans="2:37" x14ac:dyDescent="0.3">
      <c r="B18" s="15" t="s">
        <v>197</v>
      </c>
      <c r="C18" s="41">
        <v>46</v>
      </c>
      <c r="D18" s="41">
        <v>23</v>
      </c>
      <c r="E18" s="41">
        <v>11</v>
      </c>
      <c r="F18" s="41">
        <v>-72</v>
      </c>
      <c r="G18" s="41">
        <v>8</v>
      </c>
      <c r="H18" s="41">
        <v>23</v>
      </c>
      <c r="I18" s="41">
        <v>-1</v>
      </c>
      <c r="J18" s="41">
        <v>26</v>
      </c>
      <c r="K18" s="41">
        <v>-55</v>
      </c>
      <c r="L18" s="41">
        <v>-7</v>
      </c>
      <c r="M18" s="41">
        <v>0</v>
      </c>
      <c r="N18" s="41">
        <v>-2</v>
      </c>
      <c r="O18" s="41">
        <v>35</v>
      </c>
      <c r="P18" s="41">
        <v>7</v>
      </c>
      <c r="Q18" s="41">
        <v>40</v>
      </c>
      <c r="R18" s="41">
        <v>-47</v>
      </c>
      <c r="S18" s="41">
        <v>9</v>
      </c>
      <c r="T18" s="41">
        <v>-16</v>
      </c>
      <c r="U18" s="41">
        <v>40</v>
      </c>
      <c r="V18" s="41">
        <v>-14</v>
      </c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</row>
    <row r="19" spans="2:37" x14ac:dyDescent="0.3">
      <c r="B19" s="15" t="s">
        <v>198</v>
      </c>
      <c r="C19" s="41">
        <v>0</v>
      </c>
      <c r="D19" s="41">
        <v>21</v>
      </c>
      <c r="E19" s="41">
        <v>10</v>
      </c>
      <c r="F19" s="41">
        <v>16</v>
      </c>
      <c r="G19" s="41">
        <v>47</v>
      </c>
      <c r="H19" s="41">
        <v>7</v>
      </c>
      <c r="I19" s="41">
        <v>7</v>
      </c>
      <c r="J19" s="41">
        <v>3</v>
      </c>
      <c r="K19" s="41">
        <v>1</v>
      </c>
      <c r="L19" s="41">
        <v>18</v>
      </c>
      <c r="M19" s="41">
        <v>4</v>
      </c>
      <c r="N19" s="41">
        <v>5</v>
      </c>
      <c r="O19" s="41">
        <v>16</v>
      </c>
      <c r="P19" s="41">
        <v>7</v>
      </c>
      <c r="Q19" s="41">
        <v>32</v>
      </c>
      <c r="R19" s="41">
        <v>1</v>
      </c>
      <c r="S19" s="41">
        <v>2</v>
      </c>
      <c r="T19" s="41">
        <v>1</v>
      </c>
      <c r="U19" s="41">
        <v>3</v>
      </c>
      <c r="V19" s="41">
        <v>7</v>
      </c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</row>
    <row r="20" spans="2:37" x14ac:dyDescent="0.3">
      <c r="B20" s="15" t="s">
        <v>199</v>
      </c>
      <c r="C20" s="41">
        <v>0</v>
      </c>
      <c r="D20" s="41">
        <v>0</v>
      </c>
      <c r="E20" s="41">
        <v>0</v>
      </c>
      <c r="F20" s="41">
        <v>4</v>
      </c>
      <c r="G20" s="41">
        <v>4</v>
      </c>
      <c r="H20" s="41">
        <v>0</v>
      </c>
      <c r="I20" s="41">
        <v>0</v>
      </c>
      <c r="J20" s="41">
        <v>0</v>
      </c>
      <c r="K20" s="41">
        <v>5</v>
      </c>
      <c r="L20" s="41">
        <v>5</v>
      </c>
      <c r="M20" s="41">
        <v>0</v>
      </c>
      <c r="N20" s="41">
        <v>1</v>
      </c>
      <c r="O20" s="41">
        <v>1</v>
      </c>
      <c r="P20" s="41">
        <v>3</v>
      </c>
      <c r="Q20" s="41">
        <v>5</v>
      </c>
      <c r="R20" s="41">
        <v>0</v>
      </c>
      <c r="S20" s="41">
        <v>0</v>
      </c>
      <c r="T20" s="41">
        <v>0</v>
      </c>
      <c r="U20" s="41">
        <v>5</v>
      </c>
      <c r="V20" s="41">
        <v>5</v>
      </c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</row>
    <row r="21" spans="2:37" x14ac:dyDescent="0.3">
      <c r="B21" s="15" t="s">
        <v>200</v>
      </c>
      <c r="C21" s="41">
        <v>0</v>
      </c>
      <c r="D21" s="41">
        <v>0</v>
      </c>
      <c r="E21" s="41">
        <v>0</v>
      </c>
      <c r="F21" s="41">
        <v>-17</v>
      </c>
      <c r="G21" s="41">
        <v>-17</v>
      </c>
      <c r="H21" s="41">
        <v>0</v>
      </c>
      <c r="I21" s="41">
        <v>0</v>
      </c>
      <c r="J21" s="41">
        <v>0</v>
      </c>
      <c r="K21" s="41">
        <v>-14</v>
      </c>
      <c r="L21" s="41">
        <v>-14</v>
      </c>
      <c r="M21" s="41">
        <v>0</v>
      </c>
      <c r="N21" s="41">
        <v>-3</v>
      </c>
      <c r="O21" s="41">
        <v>-3</v>
      </c>
      <c r="P21" s="41">
        <v>-6</v>
      </c>
      <c r="Q21" s="41">
        <v>-12</v>
      </c>
      <c r="R21" s="41">
        <v>0</v>
      </c>
      <c r="S21" s="41">
        <v>0</v>
      </c>
      <c r="T21" s="41">
        <v>0</v>
      </c>
      <c r="U21" s="41">
        <v>-16</v>
      </c>
      <c r="V21" s="41">
        <v>-16</v>
      </c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</row>
    <row r="22" spans="2:37" x14ac:dyDescent="0.3">
      <c r="B22" s="15" t="s">
        <v>201</v>
      </c>
      <c r="C22" s="41">
        <v>3</v>
      </c>
      <c r="D22" s="41">
        <v>-5</v>
      </c>
      <c r="E22" s="41">
        <v>-1</v>
      </c>
      <c r="F22" s="41">
        <v>7</v>
      </c>
      <c r="G22" s="41">
        <v>4</v>
      </c>
      <c r="H22" s="41">
        <v>-2</v>
      </c>
      <c r="I22" s="41">
        <v>2</v>
      </c>
      <c r="J22" s="41">
        <v>3</v>
      </c>
      <c r="K22" s="41">
        <v>6</v>
      </c>
      <c r="L22" s="41">
        <v>9</v>
      </c>
      <c r="M22" s="41">
        <v>5</v>
      </c>
      <c r="N22" s="41">
        <v>0</v>
      </c>
      <c r="O22" s="41">
        <v>2</v>
      </c>
      <c r="P22" s="41">
        <v>0</v>
      </c>
      <c r="Q22" s="41">
        <v>7</v>
      </c>
      <c r="R22" s="41">
        <v>-3</v>
      </c>
      <c r="S22" s="41">
        <v>-5</v>
      </c>
      <c r="T22" s="41">
        <v>0</v>
      </c>
      <c r="U22" s="41">
        <v>10</v>
      </c>
      <c r="V22" s="41">
        <v>2</v>
      </c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</row>
    <row r="23" spans="2:37" x14ac:dyDescent="0.3">
      <c r="B23" s="17" t="s">
        <v>202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</row>
    <row r="24" spans="2:37" x14ac:dyDescent="0.3">
      <c r="B24" s="15" t="s">
        <v>203</v>
      </c>
      <c r="C24" s="41">
        <v>7</v>
      </c>
      <c r="D24" s="41">
        <v>-42</v>
      </c>
      <c r="E24" s="41">
        <v>259</v>
      </c>
      <c r="F24" s="41">
        <v>188</v>
      </c>
      <c r="G24" s="41">
        <v>412</v>
      </c>
      <c r="H24" s="41">
        <v>91</v>
      </c>
      <c r="I24" s="41">
        <v>54</v>
      </c>
      <c r="J24" s="41">
        <v>115</v>
      </c>
      <c r="K24" s="41">
        <v>-84</v>
      </c>
      <c r="L24" s="41">
        <v>176</v>
      </c>
      <c r="M24" s="41">
        <v>180</v>
      </c>
      <c r="N24" s="41">
        <v>20</v>
      </c>
      <c r="O24" s="41">
        <v>179</v>
      </c>
      <c r="P24" s="41">
        <v>-59</v>
      </c>
      <c r="Q24" s="41">
        <v>320</v>
      </c>
      <c r="R24" s="76">
        <v>140</v>
      </c>
      <c r="S24" s="76">
        <v>152</v>
      </c>
      <c r="T24" s="76">
        <v>79</v>
      </c>
      <c r="U24" s="76">
        <v>-77</v>
      </c>
      <c r="V24" s="76">
        <v>294</v>
      </c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</row>
    <row r="25" spans="2:37" x14ac:dyDescent="0.3">
      <c r="B25" s="15" t="s">
        <v>204</v>
      </c>
      <c r="C25" s="41">
        <v>-76</v>
      </c>
      <c r="D25" s="41">
        <v>-74</v>
      </c>
      <c r="E25" s="41">
        <v>10</v>
      </c>
      <c r="F25" s="41">
        <v>21</v>
      </c>
      <c r="G25" s="41">
        <v>-119</v>
      </c>
      <c r="H25" s="41">
        <v>-28</v>
      </c>
      <c r="I25" s="41">
        <v>106</v>
      </c>
      <c r="J25" s="41">
        <v>93</v>
      </c>
      <c r="K25" s="41">
        <v>40</v>
      </c>
      <c r="L25" s="41">
        <v>211</v>
      </c>
      <c r="M25" s="41">
        <v>-19</v>
      </c>
      <c r="N25" s="41">
        <v>-48</v>
      </c>
      <c r="O25" s="41">
        <v>22</v>
      </c>
      <c r="P25" s="41">
        <v>-36</v>
      </c>
      <c r="Q25" s="41">
        <v>-81</v>
      </c>
      <c r="R25" s="76">
        <v>-50</v>
      </c>
      <c r="S25" s="76">
        <v>-31</v>
      </c>
      <c r="T25" s="76">
        <v>-30</v>
      </c>
      <c r="U25" s="76">
        <v>-53</v>
      </c>
      <c r="V25" s="76">
        <v>-164</v>
      </c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</row>
    <row r="26" spans="2:37" x14ac:dyDescent="0.3">
      <c r="B26" s="15" t="s">
        <v>205</v>
      </c>
      <c r="C26" s="41">
        <v>-122</v>
      </c>
      <c r="D26" s="41">
        <v>-16</v>
      </c>
      <c r="E26" s="41">
        <v>-171</v>
      </c>
      <c r="F26" s="41">
        <v>-115</v>
      </c>
      <c r="G26" s="41">
        <v>-424</v>
      </c>
      <c r="H26" s="41">
        <v>-240</v>
      </c>
      <c r="I26" s="41">
        <v>-86</v>
      </c>
      <c r="J26" s="41">
        <v>137</v>
      </c>
      <c r="K26" s="41">
        <v>-89</v>
      </c>
      <c r="L26" s="41">
        <v>-278</v>
      </c>
      <c r="M26" s="41">
        <v>-257</v>
      </c>
      <c r="N26" s="41">
        <v>-20</v>
      </c>
      <c r="O26" s="41">
        <v>-55</v>
      </c>
      <c r="P26" s="41">
        <v>-3</v>
      </c>
      <c r="Q26" s="41">
        <v>-335</v>
      </c>
      <c r="R26" s="76">
        <v>-33</v>
      </c>
      <c r="S26" s="76">
        <v>-43</v>
      </c>
      <c r="T26" s="76">
        <v>-149</v>
      </c>
      <c r="U26" s="76">
        <v>-50</v>
      </c>
      <c r="V26" s="76">
        <v>-275</v>
      </c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</row>
    <row r="27" spans="2:37" x14ac:dyDescent="0.3">
      <c r="B27" s="15" t="s">
        <v>206</v>
      </c>
      <c r="C27" s="41">
        <v>-35</v>
      </c>
      <c r="D27" s="41">
        <v>-91</v>
      </c>
      <c r="E27" s="41">
        <v>73</v>
      </c>
      <c r="F27" s="41">
        <v>-108</v>
      </c>
      <c r="G27" s="41">
        <v>-161</v>
      </c>
      <c r="H27" s="41">
        <v>53</v>
      </c>
      <c r="I27" s="41">
        <v>-103</v>
      </c>
      <c r="J27" s="41">
        <v>44</v>
      </c>
      <c r="K27" s="41">
        <v>19</v>
      </c>
      <c r="L27" s="41">
        <v>13</v>
      </c>
      <c r="M27" s="41">
        <v>89</v>
      </c>
      <c r="N27" s="41">
        <v>-81</v>
      </c>
      <c r="O27" s="41">
        <v>85</v>
      </c>
      <c r="P27" s="41">
        <v>-150</v>
      </c>
      <c r="Q27" s="41">
        <v>-57</v>
      </c>
      <c r="R27" s="76">
        <v>-69</v>
      </c>
      <c r="S27" s="76">
        <v>5</v>
      </c>
      <c r="T27" s="76">
        <v>-16</v>
      </c>
      <c r="U27" s="76">
        <v>61</v>
      </c>
      <c r="V27" s="76">
        <v>-19</v>
      </c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</row>
    <row r="28" spans="2:37" x14ac:dyDescent="0.3">
      <c r="B28" s="15" t="s">
        <v>207</v>
      </c>
      <c r="C28" s="41">
        <v>-106</v>
      </c>
      <c r="D28" s="41">
        <v>-108</v>
      </c>
      <c r="E28" s="41">
        <v>-97</v>
      </c>
      <c r="F28" s="41">
        <v>-93</v>
      </c>
      <c r="G28" s="41">
        <v>-404</v>
      </c>
      <c r="H28" s="41">
        <v>-90</v>
      </c>
      <c r="I28" s="41">
        <v>-91</v>
      </c>
      <c r="J28" s="41">
        <v>-88</v>
      </c>
      <c r="K28" s="41">
        <v>-84</v>
      </c>
      <c r="L28" s="41">
        <v>-353</v>
      </c>
      <c r="M28" s="41">
        <v>-80</v>
      </c>
      <c r="N28" s="41">
        <v>-80</v>
      </c>
      <c r="O28" s="41">
        <v>-75</v>
      </c>
      <c r="P28" s="41">
        <v>-74</v>
      </c>
      <c r="Q28" s="41">
        <v>-309</v>
      </c>
      <c r="R28" s="76">
        <v>-76</v>
      </c>
      <c r="S28" s="76">
        <v>-77</v>
      </c>
      <c r="T28" s="76">
        <v>-76</v>
      </c>
      <c r="U28" s="76">
        <v>-76</v>
      </c>
      <c r="V28" s="76">
        <v>-305</v>
      </c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</row>
    <row r="29" spans="2:37" x14ac:dyDescent="0.3">
      <c r="B29" s="15" t="s">
        <v>208</v>
      </c>
      <c r="C29" s="41">
        <v>-80</v>
      </c>
      <c r="D29" s="41">
        <v>-8</v>
      </c>
      <c r="E29" s="41">
        <v>42</v>
      </c>
      <c r="F29" s="41">
        <v>57</v>
      </c>
      <c r="G29" s="41">
        <v>11</v>
      </c>
      <c r="H29" s="41">
        <v>-99</v>
      </c>
      <c r="I29" s="41">
        <v>-141</v>
      </c>
      <c r="J29" s="41">
        <v>-67</v>
      </c>
      <c r="K29" s="41">
        <v>17</v>
      </c>
      <c r="L29" s="41">
        <v>-290</v>
      </c>
      <c r="M29" s="41">
        <v>-101</v>
      </c>
      <c r="N29" s="41">
        <v>-69</v>
      </c>
      <c r="O29" s="41">
        <v>61</v>
      </c>
      <c r="P29" s="41">
        <v>31</v>
      </c>
      <c r="Q29" s="41">
        <v>-78</v>
      </c>
      <c r="R29" s="76">
        <v>-103</v>
      </c>
      <c r="S29" s="76">
        <v>-78</v>
      </c>
      <c r="T29" s="76">
        <v>65</v>
      </c>
      <c r="U29" s="76">
        <v>21</v>
      </c>
      <c r="V29" s="76">
        <v>-95</v>
      </c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</row>
    <row r="30" spans="2:37" x14ac:dyDescent="0.3">
      <c r="B30" s="15" t="s">
        <v>209</v>
      </c>
      <c r="C30" s="41">
        <v>-11</v>
      </c>
      <c r="D30" s="41">
        <v>-2</v>
      </c>
      <c r="E30" s="41">
        <v>0</v>
      </c>
      <c r="F30" s="41">
        <v>9</v>
      </c>
      <c r="G30" s="41">
        <v>-4</v>
      </c>
      <c r="H30" s="41">
        <v>-37</v>
      </c>
      <c r="I30" s="41">
        <v>1</v>
      </c>
      <c r="J30" s="41">
        <v>0</v>
      </c>
      <c r="K30" s="41">
        <v>28</v>
      </c>
      <c r="L30" s="41">
        <v>-8</v>
      </c>
      <c r="M30" s="41">
        <v>0</v>
      </c>
      <c r="N30" s="41">
        <v>5</v>
      </c>
      <c r="O30" s="41">
        <v>-13</v>
      </c>
      <c r="P30" s="41">
        <v>8</v>
      </c>
      <c r="Q30" s="41">
        <v>0</v>
      </c>
      <c r="R30" s="41">
        <v>0</v>
      </c>
      <c r="S30" s="41">
        <v>-1</v>
      </c>
      <c r="T30" s="41">
        <v>0</v>
      </c>
      <c r="U30" s="41">
        <v>7</v>
      </c>
      <c r="V30" s="41">
        <v>6</v>
      </c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</row>
    <row r="31" spans="2:37" ht="14.5" thickBot="1" x14ac:dyDescent="0.35">
      <c r="B31" s="15" t="s">
        <v>210</v>
      </c>
      <c r="C31" s="48">
        <v>163</v>
      </c>
      <c r="D31" s="48">
        <v>212</v>
      </c>
      <c r="E31" s="48">
        <v>625</v>
      </c>
      <c r="F31" s="48">
        <v>415</v>
      </c>
      <c r="G31" s="48">
        <v>1415</v>
      </c>
      <c r="H31" s="48">
        <v>127</v>
      </c>
      <c r="I31" s="48">
        <v>248</v>
      </c>
      <c r="J31" s="48">
        <v>706</v>
      </c>
      <c r="K31" s="48">
        <v>280</v>
      </c>
      <c r="L31" s="48">
        <v>1361</v>
      </c>
      <c r="M31" s="48">
        <v>238</v>
      </c>
      <c r="N31" s="48">
        <v>195</v>
      </c>
      <c r="O31" s="48">
        <v>650</v>
      </c>
      <c r="P31" s="48">
        <v>315</v>
      </c>
      <c r="Q31" s="48">
        <v>1398</v>
      </c>
      <c r="R31" s="48">
        <f>SUM(R8:R30)</f>
        <v>186</v>
      </c>
      <c r="S31" s="48">
        <v>409</v>
      </c>
      <c r="T31" s="48">
        <v>414</v>
      </c>
      <c r="U31" s="48">
        <v>239</v>
      </c>
      <c r="V31" s="48">
        <v>1248</v>
      </c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</row>
    <row r="32" spans="2:37" ht="14.5" thickTop="1" x14ac:dyDescent="0.3">
      <c r="B32" s="71"/>
      <c r="C32" s="56"/>
      <c r="D32" s="56"/>
      <c r="E32" s="56"/>
      <c r="F32" s="56"/>
      <c r="G32" s="57"/>
      <c r="H32" s="56"/>
      <c r="I32" s="56"/>
      <c r="J32" s="56"/>
      <c r="K32" s="45"/>
      <c r="L32" s="57"/>
      <c r="O32" s="95"/>
      <c r="P32" s="95"/>
      <c r="R32" s="56"/>
      <c r="S32" s="56"/>
      <c r="T32" s="56"/>
      <c r="U32" s="56"/>
      <c r="V32" s="56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</row>
    <row r="33" spans="2:37" ht="14.5" thickBot="1" x14ac:dyDescent="0.35">
      <c r="B33" s="124" t="s">
        <v>211</v>
      </c>
      <c r="C33" s="123" t="s">
        <v>17</v>
      </c>
      <c r="D33" s="123" t="s">
        <v>18</v>
      </c>
      <c r="E33" s="123" t="s">
        <v>19</v>
      </c>
      <c r="F33" s="123" t="s">
        <v>20</v>
      </c>
      <c r="G33" s="123" t="s">
        <v>21</v>
      </c>
      <c r="H33" s="123" t="s">
        <v>22</v>
      </c>
      <c r="I33" s="123" t="s">
        <v>23</v>
      </c>
      <c r="J33" s="123" t="s">
        <v>24</v>
      </c>
      <c r="K33" s="123" t="s">
        <v>25</v>
      </c>
      <c r="L33" s="123" t="s">
        <v>26</v>
      </c>
      <c r="M33" s="123" t="s">
        <v>27</v>
      </c>
      <c r="N33" s="123" t="s">
        <v>28</v>
      </c>
      <c r="O33" s="123" t="s">
        <v>29</v>
      </c>
      <c r="P33" s="123" t="s">
        <v>30</v>
      </c>
      <c r="Q33" s="123" t="s">
        <v>31</v>
      </c>
      <c r="R33" s="123" t="s">
        <v>32</v>
      </c>
      <c r="S33" s="123" t="s">
        <v>33</v>
      </c>
      <c r="T33" s="123" t="s">
        <v>318</v>
      </c>
      <c r="U33" s="123" t="s">
        <v>325</v>
      </c>
      <c r="V33" s="123" t="s">
        <v>326</v>
      </c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</row>
    <row r="34" spans="2:37" x14ac:dyDescent="0.3">
      <c r="B34" s="15" t="s">
        <v>212</v>
      </c>
      <c r="C34" s="41">
        <v>-68</v>
      </c>
      <c r="D34" s="41">
        <v>-78</v>
      </c>
      <c r="E34" s="41">
        <v>-66</v>
      </c>
      <c r="F34" s="41">
        <v>-55</v>
      </c>
      <c r="G34" s="41">
        <v>-267</v>
      </c>
      <c r="H34" s="41">
        <v>-55</v>
      </c>
      <c r="I34" s="41">
        <v>-53</v>
      </c>
      <c r="J34" s="41">
        <v>-36</v>
      </c>
      <c r="K34" s="41">
        <v>-38</v>
      </c>
      <c r="L34" s="41">
        <v>-182</v>
      </c>
      <c r="M34" s="41">
        <v>-48</v>
      </c>
      <c r="N34" s="41">
        <v>-41</v>
      </c>
      <c r="O34" s="41">
        <v>-82</v>
      </c>
      <c r="P34" s="41">
        <v>-77</v>
      </c>
      <c r="Q34" s="41">
        <v>-248</v>
      </c>
      <c r="R34" s="41">
        <v>-43</v>
      </c>
      <c r="S34" s="41">
        <v>-44</v>
      </c>
      <c r="T34" s="41">
        <v>-55</v>
      </c>
      <c r="U34" s="41">
        <v>-70</v>
      </c>
      <c r="V34" s="41">
        <v>-212</v>
      </c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</row>
    <row r="35" spans="2:37" ht="21" customHeight="1" x14ac:dyDescent="0.3">
      <c r="B35" s="15" t="s">
        <v>213</v>
      </c>
      <c r="C35" s="41">
        <v>-57</v>
      </c>
      <c r="D35" s="41">
        <v>-57</v>
      </c>
      <c r="E35" s="41">
        <v>-52</v>
      </c>
      <c r="F35" s="41">
        <v>-57</v>
      </c>
      <c r="G35" s="41">
        <v>-223</v>
      </c>
      <c r="H35" s="41">
        <v>-62</v>
      </c>
      <c r="I35" s="41">
        <v>-48</v>
      </c>
      <c r="J35" s="41">
        <v>-49</v>
      </c>
      <c r="K35" s="41">
        <v>-39</v>
      </c>
      <c r="L35" s="41">
        <v>-198</v>
      </c>
      <c r="M35" s="41">
        <v>-38</v>
      </c>
      <c r="N35" s="41">
        <v>-35</v>
      </c>
      <c r="O35" s="41">
        <v>-33</v>
      </c>
      <c r="P35" s="41">
        <v>-29</v>
      </c>
      <c r="Q35" s="41">
        <v>-135</v>
      </c>
      <c r="R35" s="41">
        <v>-30</v>
      </c>
      <c r="S35" s="41">
        <v>-28</v>
      </c>
      <c r="T35" s="41">
        <v>-27</v>
      </c>
      <c r="U35" s="41">
        <v>-21</v>
      </c>
      <c r="V35" s="41">
        <v>-106</v>
      </c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</row>
    <row r="36" spans="2:37" x14ac:dyDescent="0.3">
      <c r="B36" s="15" t="s">
        <v>214</v>
      </c>
      <c r="C36" s="41">
        <v>-50</v>
      </c>
      <c r="D36" s="41">
        <v>-60</v>
      </c>
      <c r="E36" s="41">
        <v>-44</v>
      </c>
      <c r="F36" s="41">
        <v>-34</v>
      </c>
      <c r="G36" s="41">
        <v>-188</v>
      </c>
      <c r="H36" s="41">
        <v>-85</v>
      </c>
      <c r="I36" s="41">
        <v>-56</v>
      </c>
      <c r="J36" s="41">
        <v>-36</v>
      </c>
      <c r="K36" s="41">
        <v>-48</v>
      </c>
      <c r="L36" s="41">
        <v>-225</v>
      </c>
      <c r="M36" s="41">
        <v>-107</v>
      </c>
      <c r="N36" s="41">
        <v>-71</v>
      </c>
      <c r="O36" s="41">
        <v>-52</v>
      </c>
      <c r="P36" s="41">
        <v>-98</v>
      </c>
      <c r="Q36" s="41">
        <v>-328</v>
      </c>
      <c r="R36" s="41">
        <v>-16</v>
      </c>
      <c r="S36" s="41">
        <v>-97</v>
      </c>
      <c r="T36" s="41">
        <v>-66</v>
      </c>
      <c r="U36" s="41">
        <v>-38</v>
      </c>
      <c r="V36" s="41">
        <v>-217</v>
      </c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</row>
    <row r="37" spans="2:37" x14ac:dyDescent="0.3">
      <c r="B37" s="15" t="s">
        <v>215</v>
      </c>
      <c r="C37" s="41">
        <v>-36</v>
      </c>
      <c r="D37" s="41">
        <v>87</v>
      </c>
      <c r="E37" s="41">
        <v>1</v>
      </c>
      <c r="F37" s="41">
        <v>-199</v>
      </c>
      <c r="G37" s="41">
        <v>-147</v>
      </c>
      <c r="H37" s="41">
        <v>-7</v>
      </c>
      <c r="I37" s="41">
        <v>7</v>
      </c>
      <c r="J37" s="41">
        <v>31</v>
      </c>
      <c r="K37" s="41">
        <v>-5</v>
      </c>
      <c r="L37" s="41">
        <v>26</v>
      </c>
      <c r="M37" s="41">
        <v>0</v>
      </c>
      <c r="N37" s="41">
        <v>0</v>
      </c>
      <c r="O37" s="41">
        <v>26</v>
      </c>
      <c r="P37" s="41">
        <v>0</v>
      </c>
      <c r="Q37" s="41">
        <v>26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</row>
    <row r="38" spans="2:37" x14ac:dyDescent="0.3">
      <c r="B38" s="15" t="s">
        <v>216</v>
      </c>
      <c r="C38" s="41">
        <v>14</v>
      </c>
      <c r="D38" s="41">
        <v>95</v>
      </c>
      <c r="E38" s="41">
        <v>56</v>
      </c>
      <c r="F38" s="41">
        <v>6</v>
      </c>
      <c r="G38" s="41">
        <v>171</v>
      </c>
      <c r="H38" s="41">
        <v>11</v>
      </c>
      <c r="I38" s="41">
        <v>54</v>
      </c>
      <c r="J38" s="41">
        <v>5</v>
      </c>
      <c r="K38" s="41">
        <v>5</v>
      </c>
      <c r="L38" s="41">
        <v>75</v>
      </c>
      <c r="M38" s="41">
        <v>5</v>
      </c>
      <c r="N38" s="41">
        <v>65</v>
      </c>
      <c r="O38" s="41">
        <v>56</v>
      </c>
      <c r="P38" s="41">
        <v>35</v>
      </c>
      <c r="Q38" s="41">
        <v>161</v>
      </c>
      <c r="R38" s="41">
        <v>10</v>
      </c>
      <c r="S38" s="41">
        <v>13</v>
      </c>
      <c r="T38" s="41">
        <v>3</v>
      </c>
      <c r="U38" s="41">
        <v>9</v>
      </c>
      <c r="V38" s="41">
        <v>35</v>
      </c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</row>
    <row r="39" spans="2:37" x14ac:dyDescent="0.3">
      <c r="B39" s="15" t="s">
        <v>217</v>
      </c>
      <c r="C39" s="41">
        <v>5</v>
      </c>
      <c r="D39" s="41">
        <v>12</v>
      </c>
      <c r="E39" s="41">
        <v>-1</v>
      </c>
      <c r="F39" s="41">
        <v>3</v>
      </c>
      <c r="G39" s="41">
        <v>19</v>
      </c>
      <c r="H39" s="41">
        <v>-1</v>
      </c>
      <c r="I39" s="41">
        <v>11</v>
      </c>
      <c r="J39" s="41">
        <v>2</v>
      </c>
      <c r="K39" s="41">
        <v>1</v>
      </c>
      <c r="L39" s="41">
        <v>13</v>
      </c>
      <c r="M39" s="41">
        <v>0</v>
      </c>
      <c r="N39" s="41">
        <v>12</v>
      </c>
      <c r="O39" s="41">
        <v>0</v>
      </c>
      <c r="P39" s="41">
        <v>0</v>
      </c>
      <c r="Q39" s="41">
        <v>12</v>
      </c>
      <c r="R39" s="41">
        <v>2</v>
      </c>
      <c r="S39" s="41">
        <v>11</v>
      </c>
      <c r="T39" s="41">
        <v>2</v>
      </c>
      <c r="U39" s="41">
        <v>1</v>
      </c>
      <c r="V39" s="41">
        <v>16</v>
      </c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</row>
    <row r="40" spans="2:37" ht="14.5" thickBot="1" x14ac:dyDescent="0.35">
      <c r="B40" s="15" t="s">
        <v>218</v>
      </c>
      <c r="C40" s="48">
        <v>-192</v>
      </c>
      <c r="D40" s="48">
        <v>-1</v>
      </c>
      <c r="E40" s="48">
        <v>-106</v>
      </c>
      <c r="F40" s="48">
        <v>-336</v>
      </c>
      <c r="G40" s="48">
        <v>-635</v>
      </c>
      <c r="H40" s="48">
        <v>-199</v>
      </c>
      <c r="I40" s="48">
        <v>-85</v>
      </c>
      <c r="J40" s="48">
        <v>-83</v>
      </c>
      <c r="K40" s="48">
        <v>-124</v>
      </c>
      <c r="L40" s="48">
        <v>-491</v>
      </c>
      <c r="M40" s="48">
        <v>-188</v>
      </c>
      <c r="N40" s="48">
        <v>-70</v>
      </c>
      <c r="O40" s="48">
        <v>-85</v>
      </c>
      <c r="P40" s="48">
        <v>-169</v>
      </c>
      <c r="Q40" s="48">
        <v>-512</v>
      </c>
      <c r="R40" s="48">
        <f>SUM(R34:R39)</f>
        <v>-77</v>
      </c>
      <c r="S40" s="48">
        <v>-145</v>
      </c>
      <c r="T40" s="48">
        <v>-143</v>
      </c>
      <c r="U40" s="48">
        <v>-119</v>
      </c>
      <c r="V40" s="48">
        <v>-484</v>
      </c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</row>
    <row r="41" spans="2:37" ht="14.5" thickTop="1" x14ac:dyDescent="0.3"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</row>
    <row r="42" spans="2:37" ht="14.5" thickBot="1" x14ac:dyDescent="0.35">
      <c r="B42" s="124" t="s">
        <v>219</v>
      </c>
      <c r="C42" s="123" t="s">
        <v>17</v>
      </c>
      <c r="D42" s="123" t="s">
        <v>18</v>
      </c>
      <c r="E42" s="123" t="s">
        <v>19</v>
      </c>
      <c r="F42" s="123" t="s">
        <v>20</v>
      </c>
      <c r="G42" s="123" t="s">
        <v>21</v>
      </c>
      <c r="H42" s="123" t="s">
        <v>22</v>
      </c>
      <c r="I42" s="123" t="s">
        <v>23</v>
      </c>
      <c r="J42" s="123" t="s">
        <v>24</v>
      </c>
      <c r="K42" s="123" t="s">
        <v>25</v>
      </c>
      <c r="L42" s="123" t="s">
        <v>26</v>
      </c>
      <c r="M42" s="123" t="s">
        <v>27</v>
      </c>
      <c r="N42" s="123" t="s">
        <v>28</v>
      </c>
      <c r="O42" s="123" t="s">
        <v>29</v>
      </c>
      <c r="P42" s="123" t="s">
        <v>30</v>
      </c>
      <c r="Q42" s="123" t="s">
        <v>31</v>
      </c>
      <c r="R42" s="123" t="s">
        <v>32</v>
      </c>
      <c r="S42" s="123" t="s">
        <v>33</v>
      </c>
      <c r="T42" s="123" t="s">
        <v>318</v>
      </c>
      <c r="U42" s="123" t="s">
        <v>325</v>
      </c>
      <c r="V42" s="123" t="s">
        <v>326</v>
      </c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</row>
    <row r="43" spans="2:37" x14ac:dyDescent="0.3">
      <c r="B43" s="15" t="s">
        <v>220</v>
      </c>
      <c r="C43" s="41">
        <v>292</v>
      </c>
      <c r="D43" s="41">
        <v>418</v>
      </c>
      <c r="E43" s="41">
        <v>653</v>
      </c>
      <c r="F43" s="41">
        <v>151</v>
      </c>
      <c r="G43" s="41">
        <v>1514</v>
      </c>
      <c r="H43" s="41">
        <v>546</v>
      </c>
      <c r="I43" s="41">
        <v>552</v>
      </c>
      <c r="J43" s="41">
        <v>438</v>
      </c>
      <c r="K43" s="41">
        <v>248</v>
      </c>
      <c r="L43" s="41">
        <v>1784</v>
      </c>
      <c r="M43" s="41">
        <v>323</v>
      </c>
      <c r="N43" s="41">
        <v>44</v>
      </c>
      <c r="O43" s="41">
        <v>0</v>
      </c>
      <c r="P43" s="41">
        <v>0</v>
      </c>
      <c r="Q43" s="41">
        <v>367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</row>
    <row r="44" spans="2:37" x14ac:dyDescent="0.3">
      <c r="B44" s="15" t="s">
        <v>221</v>
      </c>
      <c r="C44" s="41">
        <v>-239</v>
      </c>
      <c r="D44" s="41">
        <v>-418</v>
      </c>
      <c r="E44" s="41">
        <v>-655</v>
      </c>
      <c r="F44" s="41">
        <v>-445</v>
      </c>
      <c r="G44" s="41">
        <v>-1757</v>
      </c>
      <c r="H44" s="41">
        <v>-305</v>
      </c>
      <c r="I44" s="41">
        <v>-536</v>
      </c>
      <c r="J44" s="41">
        <v>-440</v>
      </c>
      <c r="K44" s="41">
        <v>-606</v>
      </c>
      <c r="L44" s="41">
        <v>-1887</v>
      </c>
      <c r="M44" s="41">
        <v>-172</v>
      </c>
      <c r="N44" s="41">
        <v>-197</v>
      </c>
      <c r="O44" s="41">
        <v>0</v>
      </c>
      <c r="P44" s="41">
        <v>0</v>
      </c>
      <c r="Q44" s="41">
        <v>-369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</row>
    <row r="45" spans="2:37" x14ac:dyDescent="0.3">
      <c r="B45" s="15" t="s">
        <v>222</v>
      </c>
      <c r="C45" s="41">
        <v>0</v>
      </c>
      <c r="D45" s="41">
        <v>-1</v>
      </c>
      <c r="E45" s="41">
        <v>1</v>
      </c>
      <c r="F45" s="41">
        <v>-63</v>
      </c>
      <c r="G45" s="41">
        <v>-63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-1062</v>
      </c>
      <c r="U45" s="41">
        <v>0</v>
      </c>
      <c r="V45" s="41">
        <v>-1062</v>
      </c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</row>
    <row r="46" spans="2:37" ht="21" customHeight="1" x14ac:dyDescent="0.3">
      <c r="B46" s="15" t="s">
        <v>223</v>
      </c>
      <c r="C46" s="41">
        <v>-159</v>
      </c>
      <c r="D46" s="41">
        <v>-115</v>
      </c>
      <c r="E46" s="41">
        <v>-125</v>
      </c>
      <c r="F46" s="41">
        <v>-112</v>
      </c>
      <c r="G46" s="41">
        <v>-511</v>
      </c>
      <c r="H46" s="41">
        <v>-131</v>
      </c>
      <c r="I46" s="41">
        <v>-100</v>
      </c>
      <c r="J46" s="41">
        <v>-102</v>
      </c>
      <c r="K46" s="41">
        <v>-97</v>
      </c>
      <c r="L46" s="41">
        <v>-430</v>
      </c>
      <c r="M46" s="41">
        <v>-91</v>
      </c>
      <c r="N46" s="41">
        <v>-74</v>
      </c>
      <c r="O46" s="41">
        <v>-77</v>
      </c>
      <c r="P46" s="41">
        <v>-56</v>
      </c>
      <c r="Q46" s="41">
        <v>-298</v>
      </c>
      <c r="R46" s="41">
        <v>-49</v>
      </c>
      <c r="S46" s="41">
        <v>-58</v>
      </c>
      <c r="T46" s="41">
        <v>-47</v>
      </c>
      <c r="U46" s="41">
        <v>-34</v>
      </c>
      <c r="V46" s="41">
        <v>-188</v>
      </c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</row>
    <row r="47" spans="2:37" ht="14.5" customHeight="1" x14ac:dyDescent="0.3">
      <c r="B47" s="15" t="s">
        <v>319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747</v>
      </c>
      <c r="U47" s="41">
        <v>-5</v>
      </c>
      <c r="V47" s="41">
        <v>742</v>
      </c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</row>
    <row r="48" spans="2:37" ht="21" customHeight="1" x14ac:dyDescent="0.3">
      <c r="B48" s="15" t="s">
        <v>224</v>
      </c>
      <c r="C48" s="41">
        <v>1</v>
      </c>
      <c r="D48" s="41">
        <v>0</v>
      </c>
      <c r="E48" s="41">
        <v>0</v>
      </c>
      <c r="F48" s="41">
        <v>1</v>
      </c>
      <c r="G48" s="41">
        <v>2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</row>
    <row r="49" spans="2:37" ht="28" customHeight="1" x14ac:dyDescent="0.3">
      <c r="B49" s="15" t="s">
        <v>225</v>
      </c>
      <c r="C49" s="41">
        <v>-12</v>
      </c>
      <c r="D49" s="41">
        <v>-2</v>
      </c>
      <c r="E49" s="41">
        <v>-1</v>
      </c>
      <c r="F49" s="41">
        <v>-2</v>
      </c>
      <c r="G49" s="41">
        <v>-17</v>
      </c>
      <c r="H49" s="41">
        <v>-33</v>
      </c>
      <c r="I49" s="41">
        <v>-1</v>
      </c>
      <c r="J49" s="41">
        <v>0</v>
      </c>
      <c r="K49" s="41">
        <v>-1</v>
      </c>
      <c r="L49" s="41">
        <v>-35</v>
      </c>
      <c r="M49" s="41">
        <v>-17</v>
      </c>
      <c r="N49" s="41">
        <v>-1</v>
      </c>
      <c r="O49" s="41">
        <v>0</v>
      </c>
      <c r="P49" s="41">
        <v>-2</v>
      </c>
      <c r="Q49" s="41">
        <v>-20</v>
      </c>
      <c r="R49" s="41">
        <v>-12</v>
      </c>
      <c r="S49" s="41">
        <v>-1</v>
      </c>
      <c r="T49" s="41">
        <v>0</v>
      </c>
      <c r="U49" s="41">
        <v>-1</v>
      </c>
      <c r="V49" s="41">
        <v>-14</v>
      </c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</row>
    <row r="50" spans="2:37" x14ac:dyDescent="0.3">
      <c r="B50" s="15" t="s">
        <v>226</v>
      </c>
      <c r="C50" s="41">
        <v>-272</v>
      </c>
      <c r="D50" s="41">
        <v>0</v>
      </c>
      <c r="E50" s="41">
        <v>-53</v>
      </c>
      <c r="F50" s="41">
        <v>-344</v>
      </c>
      <c r="G50" s="41">
        <v>-669</v>
      </c>
      <c r="H50" s="41">
        <v>-285</v>
      </c>
      <c r="I50" s="41">
        <v>-220</v>
      </c>
      <c r="J50" s="41">
        <v>-250</v>
      </c>
      <c r="K50" s="41">
        <v>-143</v>
      </c>
      <c r="L50" s="41">
        <v>-898</v>
      </c>
      <c r="M50" s="41">
        <v>-2</v>
      </c>
      <c r="N50" s="41">
        <v>0</v>
      </c>
      <c r="O50" s="41">
        <v>-12</v>
      </c>
      <c r="P50" s="41" t="s">
        <v>227</v>
      </c>
      <c r="Q50" s="41">
        <v>-14</v>
      </c>
      <c r="R50" s="41">
        <v>-48</v>
      </c>
      <c r="S50" s="41">
        <v>-76</v>
      </c>
      <c r="T50" s="41">
        <v>-64</v>
      </c>
      <c r="U50" s="41">
        <v>-61</v>
      </c>
      <c r="V50" s="41">
        <v>-249</v>
      </c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</row>
    <row r="51" spans="2:37" x14ac:dyDescent="0.3">
      <c r="B51" s="105" t="s">
        <v>228</v>
      </c>
      <c r="C51" s="41">
        <v>-5</v>
      </c>
      <c r="D51" s="41">
        <v>-1</v>
      </c>
      <c r="E51" s="41">
        <v>0</v>
      </c>
      <c r="F51" s="41">
        <v>0</v>
      </c>
      <c r="G51" s="41">
        <v>-6</v>
      </c>
      <c r="H51" s="41">
        <v>-2</v>
      </c>
      <c r="I51" s="41">
        <v>-6</v>
      </c>
      <c r="J51" s="41">
        <v>-2</v>
      </c>
      <c r="K51" s="41">
        <v>-11</v>
      </c>
      <c r="L51" s="41">
        <v>-21</v>
      </c>
      <c r="M51" s="41">
        <v>0</v>
      </c>
      <c r="N51" s="41">
        <v>-2</v>
      </c>
      <c r="O51" s="41">
        <v>21</v>
      </c>
      <c r="P51" s="41">
        <v>-2</v>
      </c>
      <c r="Q51" s="41">
        <v>17</v>
      </c>
      <c r="R51" s="41">
        <v>-1</v>
      </c>
      <c r="S51" s="41">
        <v>-1</v>
      </c>
      <c r="T51" s="41">
        <v>-2</v>
      </c>
      <c r="U51" s="41">
        <v>-1</v>
      </c>
      <c r="V51" s="41">
        <v>-5</v>
      </c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</row>
    <row r="52" spans="2:37" ht="14.5" thickBot="1" x14ac:dyDescent="0.35">
      <c r="B52" s="105" t="s">
        <v>229</v>
      </c>
      <c r="C52" s="48">
        <v>-394</v>
      </c>
      <c r="D52" s="48">
        <v>-119</v>
      </c>
      <c r="E52" s="48">
        <v>-180</v>
      </c>
      <c r="F52" s="48">
        <v>-814</v>
      </c>
      <c r="G52" s="48">
        <v>-1507</v>
      </c>
      <c r="H52" s="48">
        <v>-210</v>
      </c>
      <c r="I52" s="48">
        <v>-311</v>
      </c>
      <c r="J52" s="48">
        <v>-356</v>
      </c>
      <c r="K52" s="48">
        <v>-610</v>
      </c>
      <c r="L52" s="48">
        <v>-1487</v>
      </c>
      <c r="M52" s="48">
        <v>41</v>
      </c>
      <c r="N52" s="48">
        <v>-230</v>
      </c>
      <c r="O52" s="48">
        <v>-68</v>
      </c>
      <c r="P52" s="48">
        <v>-60</v>
      </c>
      <c r="Q52" s="48">
        <v>-317</v>
      </c>
      <c r="R52" s="48">
        <f>SUM(R43:R51)</f>
        <v>-110</v>
      </c>
      <c r="S52" s="48">
        <v>-136</v>
      </c>
      <c r="T52" s="48">
        <v>-428</v>
      </c>
      <c r="U52" s="48">
        <v>-102</v>
      </c>
      <c r="V52" s="48">
        <v>-776</v>
      </c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</row>
    <row r="53" spans="2:37" ht="21.5" thickTop="1" x14ac:dyDescent="0.3">
      <c r="B53" s="105" t="s">
        <v>230</v>
      </c>
      <c r="C53" s="41">
        <v>-50</v>
      </c>
      <c r="D53" s="41">
        <v>-41</v>
      </c>
      <c r="E53" s="41">
        <v>-4</v>
      </c>
      <c r="F53" s="41">
        <v>-2</v>
      </c>
      <c r="G53" s="41">
        <v>-97</v>
      </c>
      <c r="H53" s="41">
        <v>0</v>
      </c>
      <c r="I53" s="41">
        <v>-16</v>
      </c>
      <c r="J53" s="41">
        <v>12</v>
      </c>
      <c r="K53" s="41">
        <v>-13</v>
      </c>
      <c r="L53" s="41">
        <v>-17</v>
      </c>
      <c r="M53" s="41">
        <v>2</v>
      </c>
      <c r="N53" s="41">
        <v>36</v>
      </c>
      <c r="O53" s="41">
        <v>-22</v>
      </c>
      <c r="P53" s="41">
        <v>-13</v>
      </c>
      <c r="Q53" s="41">
        <v>3</v>
      </c>
      <c r="R53" s="41">
        <v>-3</v>
      </c>
      <c r="S53" s="41">
        <v>-32</v>
      </c>
      <c r="T53" s="41">
        <v>0</v>
      </c>
      <c r="U53" s="41">
        <v>-12</v>
      </c>
      <c r="V53" s="41">
        <v>-47</v>
      </c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</row>
    <row r="54" spans="2:37" ht="21.5" thickBot="1" x14ac:dyDescent="0.35">
      <c r="B54" s="105" t="s">
        <v>231</v>
      </c>
      <c r="C54" s="48">
        <v>-473</v>
      </c>
      <c r="D54" s="48">
        <v>51</v>
      </c>
      <c r="E54" s="48">
        <v>335</v>
      </c>
      <c r="F54" s="48">
        <v>-737</v>
      </c>
      <c r="G54" s="48">
        <v>-824</v>
      </c>
      <c r="H54" s="48">
        <v>-282</v>
      </c>
      <c r="I54" s="48">
        <v>-164</v>
      </c>
      <c r="J54" s="48">
        <v>279</v>
      </c>
      <c r="K54" s="48">
        <v>-467</v>
      </c>
      <c r="L54" s="48">
        <v>-634</v>
      </c>
      <c r="M54" s="48">
        <v>93</v>
      </c>
      <c r="N54" s="48">
        <v>-69</v>
      </c>
      <c r="O54" s="48">
        <v>475</v>
      </c>
      <c r="P54" s="48">
        <v>73</v>
      </c>
      <c r="Q54" s="48">
        <v>572</v>
      </c>
      <c r="R54" s="48">
        <v>-4</v>
      </c>
      <c r="S54" s="48">
        <v>96</v>
      </c>
      <c r="T54" s="48">
        <v>-157</v>
      </c>
      <c r="U54" s="48">
        <v>6</v>
      </c>
      <c r="V54" s="48">
        <v>-59</v>
      </c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</row>
    <row r="55" spans="2:37" ht="14.5" thickTop="1" x14ac:dyDescent="0.3">
      <c r="B55" s="105" t="s">
        <v>232</v>
      </c>
      <c r="C55" s="41">
        <v>10</v>
      </c>
      <c r="D55" s="41">
        <v>0</v>
      </c>
      <c r="E55" s="41">
        <v>-504</v>
      </c>
      <c r="F55" s="41">
        <v>504</v>
      </c>
      <c r="G55" s="41">
        <v>10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-3</v>
      </c>
      <c r="O55" s="41">
        <v>3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</row>
    <row r="56" spans="2:37" ht="14.5" thickBot="1" x14ac:dyDescent="0.35">
      <c r="B56" s="105" t="s">
        <v>233</v>
      </c>
      <c r="C56" s="48">
        <v>-463</v>
      </c>
      <c r="D56" s="48">
        <v>51</v>
      </c>
      <c r="E56" s="48">
        <v>-169</v>
      </c>
      <c r="F56" s="48">
        <v>-233</v>
      </c>
      <c r="G56" s="48">
        <v>-814</v>
      </c>
      <c r="H56" s="48">
        <v>-282</v>
      </c>
      <c r="I56" s="48">
        <v>-164</v>
      </c>
      <c r="J56" s="48">
        <v>279</v>
      </c>
      <c r="K56" s="48">
        <v>-467</v>
      </c>
      <c r="L56" s="48">
        <v>-634</v>
      </c>
      <c r="M56" s="48">
        <v>93</v>
      </c>
      <c r="N56" s="48">
        <v>-72</v>
      </c>
      <c r="O56" s="48">
        <v>478</v>
      </c>
      <c r="P56" s="48">
        <v>73</v>
      </c>
      <c r="Q56" s="48">
        <v>572</v>
      </c>
      <c r="R56" s="48">
        <v>-4</v>
      </c>
      <c r="S56" s="48">
        <v>96</v>
      </c>
      <c r="T56" s="48">
        <v>-157</v>
      </c>
      <c r="U56" s="48">
        <v>6</v>
      </c>
      <c r="V56" s="48">
        <v>-59</v>
      </c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</row>
    <row r="57" spans="2:37" ht="14.5" thickTop="1" x14ac:dyDescent="0.3">
      <c r="B57" s="105" t="s">
        <v>234</v>
      </c>
      <c r="C57" s="41">
        <v>2672</v>
      </c>
      <c r="D57" s="41">
        <v>2209</v>
      </c>
      <c r="E57" s="41">
        <v>2260</v>
      </c>
      <c r="F57" s="41">
        <v>2091</v>
      </c>
      <c r="G57" s="41">
        <v>2672</v>
      </c>
      <c r="H57" s="41">
        <v>1858</v>
      </c>
      <c r="I57" s="41">
        <v>1576</v>
      </c>
      <c r="J57" s="41">
        <v>1412</v>
      </c>
      <c r="K57" s="41">
        <v>1691</v>
      </c>
      <c r="L57" s="41">
        <v>1858</v>
      </c>
      <c r="M57" s="41">
        <v>1224</v>
      </c>
      <c r="N57" s="41">
        <v>1317</v>
      </c>
      <c r="O57" s="41">
        <v>1245</v>
      </c>
      <c r="P57" s="41">
        <v>1723</v>
      </c>
      <c r="Q57" s="41">
        <v>1224</v>
      </c>
      <c r="R57" s="41">
        <v>1796</v>
      </c>
      <c r="S57" s="41">
        <v>1792</v>
      </c>
      <c r="T57" s="41">
        <v>1888</v>
      </c>
      <c r="U57" s="41">
        <v>1731</v>
      </c>
      <c r="V57" s="41">
        <v>1796</v>
      </c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</row>
    <row r="58" spans="2:37" ht="14.5" thickBot="1" x14ac:dyDescent="0.35">
      <c r="B58" s="105" t="s">
        <v>235</v>
      </c>
      <c r="C58" s="48">
        <v>2209</v>
      </c>
      <c r="D58" s="48">
        <v>2260</v>
      </c>
      <c r="E58" s="48">
        <v>2091</v>
      </c>
      <c r="F58" s="48">
        <v>1858</v>
      </c>
      <c r="G58" s="48">
        <v>1858</v>
      </c>
      <c r="H58" s="48">
        <v>1576</v>
      </c>
      <c r="I58" s="48">
        <v>1412</v>
      </c>
      <c r="J58" s="48">
        <v>1691</v>
      </c>
      <c r="K58" s="48">
        <v>1224</v>
      </c>
      <c r="L58" s="48">
        <v>1224</v>
      </c>
      <c r="M58" s="48">
        <v>1317</v>
      </c>
      <c r="N58" s="48">
        <v>1245</v>
      </c>
      <c r="O58" s="48">
        <v>1723</v>
      </c>
      <c r="P58" s="48">
        <v>1796</v>
      </c>
      <c r="Q58" s="48">
        <v>1796</v>
      </c>
      <c r="R58" s="48">
        <v>1792</v>
      </c>
      <c r="S58" s="48">
        <v>1888</v>
      </c>
      <c r="T58" s="48">
        <v>1731</v>
      </c>
      <c r="U58" s="48">
        <v>1737</v>
      </c>
      <c r="V58" s="48">
        <v>1737</v>
      </c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</row>
    <row r="59" spans="2:37" ht="14.5" thickTop="1" x14ac:dyDescent="0.3"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</row>
    <row r="60" spans="2:37" x14ac:dyDescent="0.3">
      <c r="R60" s="41"/>
    </row>
    <row r="61" spans="2:37" x14ac:dyDescent="0.3">
      <c r="R61" s="41"/>
    </row>
    <row r="62" spans="2:37" x14ac:dyDescent="0.3">
      <c r="R62" s="41"/>
    </row>
    <row r="63" spans="2:37" x14ac:dyDescent="0.3">
      <c r="R63" s="41"/>
    </row>
    <row r="64" spans="2:37" x14ac:dyDescent="0.3">
      <c r="R64" s="41"/>
    </row>
    <row r="65" spans="18:18" x14ac:dyDescent="0.3">
      <c r="R65" s="41"/>
    </row>
    <row r="66" spans="18:18" x14ac:dyDescent="0.3">
      <c r="R66" s="41"/>
    </row>
    <row r="67" spans="18:18" x14ac:dyDescent="0.3">
      <c r="R67" s="41"/>
    </row>
    <row r="68" spans="18:18" x14ac:dyDescent="0.3">
      <c r="R68" s="41"/>
    </row>
    <row r="69" spans="18:18" x14ac:dyDescent="0.3">
      <c r="R69" s="41"/>
    </row>
    <row r="70" spans="18:18" x14ac:dyDescent="0.3">
      <c r="R70" s="41"/>
    </row>
    <row r="71" spans="18:18" x14ac:dyDescent="0.3">
      <c r="R71" s="41"/>
    </row>
    <row r="72" spans="18:18" x14ac:dyDescent="0.3">
      <c r="R72" s="41"/>
    </row>
    <row r="73" spans="18:18" x14ac:dyDescent="0.3">
      <c r="R73" s="41"/>
    </row>
    <row r="74" spans="18:18" x14ac:dyDescent="0.3">
      <c r="R74" s="41"/>
    </row>
    <row r="75" spans="18:18" x14ac:dyDescent="0.3">
      <c r="R75" s="41"/>
    </row>
    <row r="76" spans="18:18" x14ac:dyDescent="0.3">
      <c r="R76" s="41"/>
    </row>
    <row r="77" spans="18:18" x14ac:dyDescent="0.3">
      <c r="R77" s="41"/>
    </row>
    <row r="78" spans="18:18" x14ac:dyDescent="0.3">
      <c r="R78" s="41"/>
    </row>
  </sheetData>
  <pageMargins left="0.7" right="0.7" top="0.75" bottom="0.75" header="0.3" footer="0.3"/>
  <pageSetup scale="5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8402-F881-476B-8213-7E5621C8C6FC}">
  <sheetPr codeName="Sheet7">
    <tabColor rgb="FFF6F3F0"/>
    <pageSetUpPr fitToPage="1"/>
  </sheetPr>
  <dimension ref="B5:AH47"/>
  <sheetViews>
    <sheetView showGridLines="0" topLeftCell="B1" zoomScaleNormal="100" workbookViewId="0">
      <selection activeCell="B15" sqref="B15"/>
    </sheetView>
  </sheetViews>
  <sheetFormatPr defaultColWidth="8.81640625" defaultRowHeight="14" x14ac:dyDescent="0.3"/>
  <cols>
    <col min="1" max="1" width="8.81640625" style="2"/>
    <col min="2" max="2" width="46.1796875" style="2" bestFit="1" customWidth="1"/>
    <col min="3" max="6" width="7.81640625" style="2" customWidth="1"/>
    <col min="7" max="7" width="9.453125" style="2" customWidth="1"/>
    <col min="8" max="11" width="7.81640625" style="2" customWidth="1"/>
    <col min="12" max="12" width="8.81640625" style="2" customWidth="1"/>
    <col min="13" max="15" width="7.81640625" style="2" customWidth="1"/>
    <col min="16" max="16384" width="8.81640625" style="2"/>
  </cols>
  <sheetData>
    <row r="5" spans="2:34" ht="15.5" x14ac:dyDescent="0.35">
      <c r="B5" s="93" t="s">
        <v>7</v>
      </c>
    </row>
    <row r="6" spans="2:34" x14ac:dyDescent="0.3">
      <c r="B6" s="9"/>
      <c r="H6" s="92"/>
      <c r="I6" s="92"/>
    </row>
    <row r="7" spans="2:34" x14ac:dyDescent="0.3">
      <c r="B7" s="94" t="s">
        <v>236</v>
      </c>
      <c r="H7" s="95"/>
      <c r="I7" s="95"/>
    </row>
    <row r="8" spans="2:34" ht="14.5" thickBot="1" x14ac:dyDescent="0.35">
      <c r="B8" s="123" t="s">
        <v>237</v>
      </c>
      <c r="C8" s="123" t="s">
        <v>17</v>
      </c>
      <c r="D8" s="123" t="s">
        <v>18</v>
      </c>
      <c r="E8" s="123" t="s">
        <v>19</v>
      </c>
      <c r="F8" s="123" t="s">
        <v>20</v>
      </c>
      <c r="G8" s="123" t="s">
        <v>21</v>
      </c>
      <c r="H8" s="123" t="s">
        <v>22</v>
      </c>
      <c r="I8" s="123" t="s">
        <v>23</v>
      </c>
      <c r="J8" s="123" t="s">
        <v>24</v>
      </c>
      <c r="K8" s="123" t="s">
        <v>25</v>
      </c>
      <c r="L8" s="123" t="s">
        <v>26</v>
      </c>
      <c r="M8" s="123" t="s">
        <v>27</v>
      </c>
      <c r="N8" s="123" t="s">
        <v>28</v>
      </c>
      <c r="O8" s="123" t="s">
        <v>29</v>
      </c>
      <c r="P8" s="123" t="s">
        <v>30</v>
      </c>
      <c r="Q8" s="123" t="s">
        <v>31</v>
      </c>
      <c r="R8" s="123" t="s">
        <v>32</v>
      </c>
      <c r="S8" s="123" t="s">
        <v>33</v>
      </c>
      <c r="T8" s="123" t="s">
        <v>318</v>
      </c>
      <c r="U8" s="123" t="s">
        <v>325</v>
      </c>
      <c r="V8" s="123" t="s">
        <v>326</v>
      </c>
    </row>
    <row r="9" spans="2:34" x14ac:dyDescent="0.3">
      <c r="B9" s="96" t="s">
        <v>238</v>
      </c>
      <c r="C9" s="41">
        <v>-159</v>
      </c>
      <c r="D9" s="41">
        <v>-115</v>
      </c>
      <c r="E9" s="41">
        <v>-125</v>
      </c>
      <c r="F9" s="41">
        <v>-112</v>
      </c>
      <c r="G9" s="41">
        <v>-511</v>
      </c>
      <c r="H9" s="41">
        <v>-131</v>
      </c>
      <c r="I9" s="41">
        <v>-100</v>
      </c>
      <c r="J9" s="41">
        <v>-102</v>
      </c>
      <c r="K9" s="41">
        <v>-97</v>
      </c>
      <c r="L9" s="41">
        <v>-430</v>
      </c>
      <c r="M9" s="41">
        <v>-91</v>
      </c>
      <c r="N9" s="41">
        <v>-74</v>
      </c>
      <c r="O9" s="41">
        <v>-77</v>
      </c>
      <c r="P9" s="41">
        <v>-56</v>
      </c>
      <c r="Q9" s="41">
        <v>-298</v>
      </c>
      <c r="R9" s="76">
        <v>-49</v>
      </c>
      <c r="S9" s="76">
        <v>-58</v>
      </c>
      <c r="T9" s="76">
        <v>-47</v>
      </c>
      <c r="U9" s="76">
        <v>-34</v>
      </c>
      <c r="V9" s="76">
        <v>-188</v>
      </c>
      <c r="W9" s="97"/>
      <c r="X9" s="97"/>
      <c r="Y9" s="97"/>
      <c r="Z9" s="97"/>
      <c r="AA9" s="97"/>
      <c r="AB9" s="97"/>
      <c r="AC9" s="97"/>
      <c r="AD9" s="97"/>
      <c r="AE9" s="97"/>
      <c r="AF9" s="97"/>
      <c r="AG9" s="66"/>
      <c r="AH9" s="66"/>
    </row>
    <row r="10" spans="2:34" x14ac:dyDescent="0.3">
      <c r="B10" s="96" t="s">
        <v>239</v>
      </c>
      <c r="C10" s="41">
        <v>62</v>
      </c>
      <c r="D10" s="41">
        <v>25</v>
      </c>
      <c r="E10" s="41">
        <v>66</v>
      </c>
      <c r="F10" s="41">
        <v>80</v>
      </c>
      <c r="G10" s="41">
        <v>233</v>
      </c>
      <c r="H10" s="41">
        <v>48</v>
      </c>
      <c r="I10" s="41">
        <v>24</v>
      </c>
      <c r="J10" s="41">
        <v>64</v>
      </c>
      <c r="K10" s="41">
        <v>49</v>
      </c>
      <c r="L10" s="41">
        <v>185</v>
      </c>
      <c r="M10" s="41">
        <v>7</v>
      </c>
      <c r="N10" s="41">
        <v>10</v>
      </c>
      <c r="O10" s="41">
        <v>3</v>
      </c>
      <c r="P10" s="66">
        <v>4</v>
      </c>
      <c r="Q10" s="41">
        <v>24</v>
      </c>
      <c r="R10" s="76">
        <v>1</v>
      </c>
      <c r="S10" s="76">
        <v>6</v>
      </c>
      <c r="T10" s="76">
        <v>2</v>
      </c>
      <c r="U10" s="76">
        <v>1</v>
      </c>
      <c r="V10" s="76">
        <v>10</v>
      </c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</row>
    <row r="11" spans="2:34" x14ac:dyDescent="0.3">
      <c r="B11" s="96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Q11" s="41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</row>
    <row r="12" spans="2:34" x14ac:dyDescent="0.3">
      <c r="B12" s="98" t="s">
        <v>240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Q12" s="41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</row>
    <row r="13" spans="2:34" x14ac:dyDescent="0.3">
      <c r="B13" s="15" t="s">
        <v>241</v>
      </c>
      <c r="C13" s="41">
        <v>-68</v>
      </c>
      <c r="D13" s="41">
        <v>-78</v>
      </c>
      <c r="E13" s="41">
        <v>-66</v>
      </c>
      <c r="F13" s="41">
        <v>-55</v>
      </c>
      <c r="G13" s="41">
        <v>-267</v>
      </c>
      <c r="H13" s="41">
        <v>-55</v>
      </c>
      <c r="I13" s="41">
        <v>-53</v>
      </c>
      <c r="J13" s="41">
        <v>-36</v>
      </c>
      <c r="K13" s="41">
        <v>-38</v>
      </c>
      <c r="L13" s="41">
        <v>-182</v>
      </c>
      <c r="M13" s="41">
        <v>-48</v>
      </c>
      <c r="N13" s="41">
        <v>-41</v>
      </c>
      <c r="O13" s="41">
        <v>-82</v>
      </c>
      <c r="P13" s="41">
        <v>-77</v>
      </c>
      <c r="Q13" s="41">
        <v>-248</v>
      </c>
      <c r="R13" s="97">
        <v>-43</v>
      </c>
      <c r="S13" s="97">
        <v>-44</v>
      </c>
      <c r="T13" s="97">
        <v>-55</v>
      </c>
      <c r="U13" s="97">
        <v>-70</v>
      </c>
      <c r="V13" s="97">
        <v>-212</v>
      </c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</row>
    <row r="14" spans="2:34" x14ac:dyDescent="0.3">
      <c r="B14" s="96" t="s">
        <v>242</v>
      </c>
      <c r="C14" s="41">
        <v>-57</v>
      </c>
      <c r="D14" s="41">
        <v>-57</v>
      </c>
      <c r="E14" s="41">
        <v>-52</v>
      </c>
      <c r="F14" s="41">
        <v>-57</v>
      </c>
      <c r="G14" s="41">
        <v>-223</v>
      </c>
      <c r="H14" s="41">
        <v>-62</v>
      </c>
      <c r="I14" s="41">
        <v>-48</v>
      </c>
      <c r="J14" s="41">
        <v>-49</v>
      </c>
      <c r="K14" s="41">
        <v>-39</v>
      </c>
      <c r="L14" s="41">
        <v>-198</v>
      </c>
      <c r="M14" s="41">
        <v>-38</v>
      </c>
      <c r="N14" s="41">
        <v>-35</v>
      </c>
      <c r="O14" s="41">
        <v>-33</v>
      </c>
      <c r="P14" s="41">
        <v>-29</v>
      </c>
      <c r="Q14" s="41">
        <v>-135</v>
      </c>
      <c r="R14" s="97">
        <v>-30</v>
      </c>
      <c r="S14" s="97">
        <v>-28</v>
      </c>
      <c r="T14" s="97">
        <v>-27</v>
      </c>
      <c r="U14" s="97">
        <v>-21</v>
      </c>
      <c r="V14" s="97">
        <v>-106</v>
      </c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</row>
    <row r="15" spans="2:34" x14ac:dyDescent="0.3">
      <c r="B15" s="96" t="s">
        <v>243</v>
      </c>
      <c r="C15" s="41">
        <v>-50</v>
      </c>
      <c r="D15" s="41">
        <v>-60</v>
      </c>
      <c r="E15" s="41">
        <v>-44</v>
      </c>
      <c r="F15" s="41">
        <v>-34</v>
      </c>
      <c r="G15" s="41">
        <v>-188</v>
      </c>
      <c r="H15" s="41">
        <v>-85</v>
      </c>
      <c r="I15" s="41">
        <v>-56</v>
      </c>
      <c r="J15" s="41">
        <v>-36</v>
      </c>
      <c r="K15" s="41">
        <v>-48</v>
      </c>
      <c r="L15" s="41">
        <v>-225</v>
      </c>
      <c r="M15" s="41">
        <v>-107</v>
      </c>
      <c r="N15" s="41">
        <v>-71</v>
      </c>
      <c r="O15" s="41">
        <v>-52</v>
      </c>
      <c r="P15" s="41">
        <v>-98</v>
      </c>
      <c r="Q15" s="41">
        <v>-328</v>
      </c>
      <c r="R15" s="97">
        <v>-16</v>
      </c>
      <c r="S15" s="97">
        <v>-97</v>
      </c>
      <c r="T15" s="97">
        <v>-66</v>
      </c>
      <c r="U15" s="97">
        <v>-38</v>
      </c>
      <c r="V15" s="97">
        <v>-217</v>
      </c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</row>
    <row r="16" spans="2:34" ht="14.5" thickBot="1" x14ac:dyDescent="0.35">
      <c r="B16" s="96" t="s">
        <v>244</v>
      </c>
      <c r="C16" s="48">
        <v>-175</v>
      </c>
      <c r="D16" s="48">
        <v>-195</v>
      </c>
      <c r="E16" s="48">
        <v>-162</v>
      </c>
      <c r="F16" s="48">
        <v>-146</v>
      </c>
      <c r="G16" s="48">
        <v>-678</v>
      </c>
      <c r="H16" s="48">
        <v>-202</v>
      </c>
      <c r="I16" s="48">
        <v>-157</v>
      </c>
      <c r="J16" s="48">
        <v>-121</v>
      </c>
      <c r="K16" s="48">
        <v>-125</v>
      </c>
      <c r="L16" s="48">
        <v>-605</v>
      </c>
      <c r="M16" s="48">
        <v>-193</v>
      </c>
      <c r="N16" s="48">
        <v>-147</v>
      </c>
      <c r="O16" s="48">
        <v>-167</v>
      </c>
      <c r="P16" s="48">
        <v>-204</v>
      </c>
      <c r="Q16" s="48">
        <v>-711</v>
      </c>
      <c r="R16" s="48">
        <f>SUM(R13:R15)</f>
        <v>-89</v>
      </c>
      <c r="S16" s="48">
        <v>-169</v>
      </c>
      <c r="T16" s="48">
        <v>-148</v>
      </c>
      <c r="U16" s="48">
        <v>-129</v>
      </c>
      <c r="V16" s="48">
        <v>-535</v>
      </c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</row>
    <row r="17" spans="2:34" ht="14.5" thickTop="1" x14ac:dyDescent="0.3"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92"/>
      <c r="Q17" s="41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</row>
    <row r="18" spans="2:34" x14ac:dyDescent="0.3">
      <c r="B18" s="15" t="s">
        <v>245</v>
      </c>
      <c r="C18" s="41">
        <v>-48</v>
      </c>
      <c r="D18" s="41">
        <v>-63</v>
      </c>
      <c r="E18" s="41">
        <v>-43</v>
      </c>
      <c r="F18" s="41">
        <v>-52</v>
      </c>
      <c r="G18" s="41">
        <v>-206</v>
      </c>
      <c r="H18" s="41">
        <v>-43</v>
      </c>
      <c r="I18" s="41">
        <v>-32</v>
      </c>
      <c r="J18" s="41">
        <v>-32</v>
      </c>
      <c r="K18" s="41">
        <v>-23</v>
      </c>
      <c r="L18" s="41">
        <v>-130</v>
      </c>
      <c r="M18" s="41">
        <v>-24</v>
      </c>
      <c r="N18" s="41">
        <v>-45</v>
      </c>
      <c r="O18" s="41">
        <v>-34</v>
      </c>
      <c r="P18" s="41">
        <v>-34</v>
      </c>
      <c r="Q18" s="41">
        <v>-137</v>
      </c>
      <c r="R18" s="97">
        <v>-34</v>
      </c>
      <c r="S18" s="97">
        <v>-37</v>
      </c>
      <c r="T18" s="97">
        <v>-28</v>
      </c>
      <c r="U18" s="97">
        <v>-26</v>
      </c>
      <c r="V18" s="97">
        <v>-125</v>
      </c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</row>
    <row r="19" spans="2:34" x14ac:dyDescent="0.3">
      <c r="B19" s="15" t="s">
        <v>246</v>
      </c>
      <c r="C19" s="41">
        <v>-2</v>
      </c>
      <c r="D19" s="41">
        <v>-4</v>
      </c>
      <c r="E19" s="41">
        <v>-6</v>
      </c>
      <c r="F19" s="41">
        <v>-4</v>
      </c>
      <c r="G19" s="41">
        <v>-16</v>
      </c>
      <c r="H19" s="41">
        <v>-1</v>
      </c>
      <c r="I19" s="41">
        <v>-3</v>
      </c>
      <c r="J19" s="41">
        <v>-2</v>
      </c>
      <c r="K19" s="41">
        <v>-1</v>
      </c>
      <c r="L19" s="41">
        <v>-7</v>
      </c>
      <c r="M19" s="41">
        <v>-7</v>
      </c>
      <c r="N19" s="41">
        <v>-15</v>
      </c>
      <c r="O19" s="41">
        <v>-3</v>
      </c>
      <c r="P19" s="41">
        <v>0</v>
      </c>
      <c r="Q19" s="41">
        <v>-25</v>
      </c>
      <c r="R19" s="76">
        <v>-1</v>
      </c>
      <c r="S19" s="76">
        <v>-1</v>
      </c>
      <c r="T19" s="76">
        <v>0</v>
      </c>
      <c r="U19" s="76">
        <v>-1</v>
      </c>
      <c r="V19" s="76">
        <v>-3</v>
      </c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</row>
    <row r="20" spans="2:34" ht="14.5" thickBot="1" x14ac:dyDescent="0.35">
      <c r="B20" s="15" t="s">
        <v>247</v>
      </c>
      <c r="C20" s="48">
        <v>-50</v>
      </c>
      <c r="D20" s="48">
        <v>-67</v>
      </c>
      <c r="E20" s="48">
        <v>-49</v>
      </c>
      <c r="F20" s="48">
        <v>-56</v>
      </c>
      <c r="G20" s="48">
        <v>-222</v>
      </c>
      <c r="H20" s="48">
        <v>-44</v>
      </c>
      <c r="I20" s="48">
        <v>-35</v>
      </c>
      <c r="J20" s="48">
        <v>-34</v>
      </c>
      <c r="K20" s="48">
        <v>-24</v>
      </c>
      <c r="L20" s="48">
        <v>-137</v>
      </c>
      <c r="M20" s="48">
        <v>-31</v>
      </c>
      <c r="N20" s="48">
        <v>-60</v>
      </c>
      <c r="O20" s="48">
        <v>-37</v>
      </c>
      <c r="P20" s="48">
        <v>-34</v>
      </c>
      <c r="Q20" s="48">
        <v>-162</v>
      </c>
      <c r="R20" s="48">
        <f>SUM(R18:R19)</f>
        <v>-35</v>
      </c>
      <c r="S20" s="48">
        <v>-38</v>
      </c>
      <c r="T20" s="48">
        <v>-28</v>
      </c>
      <c r="U20" s="48">
        <v>-27</v>
      </c>
      <c r="V20" s="48">
        <v>-128</v>
      </c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</row>
    <row r="21" spans="2:34" ht="14.5" thickTop="1" x14ac:dyDescent="0.3">
      <c r="B21" s="15" t="s">
        <v>248</v>
      </c>
      <c r="C21" s="41">
        <v>-53</v>
      </c>
      <c r="D21" s="41">
        <v>-177</v>
      </c>
      <c r="E21" s="41">
        <v>-59</v>
      </c>
      <c r="F21" s="41">
        <v>-119</v>
      </c>
      <c r="G21" s="41">
        <v>-408</v>
      </c>
      <c r="H21" s="41">
        <v>-52</v>
      </c>
      <c r="I21" s="41">
        <v>-183</v>
      </c>
      <c r="J21" s="41">
        <v>-99</v>
      </c>
      <c r="K21" s="41">
        <v>-100</v>
      </c>
      <c r="L21" s="41">
        <v>-434</v>
      </c>
      <c r="M21" s="41">
        <v>-52</v>
      </c>
      <c r="N21" s="41">
        <v>-163</v>
      </c>
      <c r="O21" s="41">
        <v>-90</v>
      </c>
      <c r="P21" s="41">
        <v>-88</v>
      </c>
      <c r="Q21" s="41">
        <v>-393</v>
      </c>
      <c r="R21" s="76">
        <v>-87</v>
      </c>
      <c r="S21" s="76">
        <v>-58</v>
      </c>
      <c r="T21" s="76">
        <v>-56</v>
      </c>
      <c r="U21" s="76">
        <v>-41</v>
      </c>
      <c r="V21" s="76">
        <v>-242</v>
      </c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</row>
    <row r="22" spans="2:34" x14ac:dyDescent="0.3">
      <c r="B22" s="10" t="s">
        <v>249</v>
      </c>
      <c r="Q22" s="92"/>
      <c r="R22" s="97"/>
      <c r="S22" s="97"/>
      <c r="T22" s="97"/>
      <c r="U22" s="97"/>
      <c r="V22" s="97"/>
      <c r="W22" s="92"/>
      <c r="X22" s="92"/>
      <c r="Y22" s="92"/>
      <c r="Z22" s="92"/>
      <c r="AA22" s="92"/>
      <c r="AB22" s="92"/>
      <c r="AC22" s="92"/>
      <c r="AD22" s="92"/>
      <c r="AE22" s="92"/>
      <c r="AF22" s="92"/>
    </row>
    <row r="23" spans="2:34" x14ac:dyDescent="0.3">
      <c r="B23" s="99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7"/>
      <c r="S23" s="97"/>
      <c r="T23" s="97"/>
      <c r="U23" s="97"/>
      <c r="V23" s="97"/>
      <c r="W23" s="92"/>
      <c r="X23" s="92"/>
      <c r="Y23" s="92"/>
      <c r="Z23" s="92"/>
      <c r="AA23" s="92"/>
      <c r="AB23" s="92"/>
      <c r="AC23" s="92"/>
      <c r="AD23" s="92"/>
      <c r="AE23" s="92"/>
      <c r="AF23" s="92"/>
    </row>
    <row r="24" spans="2:34" x14ac:dyDescent="0.3">
      <c r="B24" s="94" t="s">
        <v>250</v>
      </c>
      <c r="R24" s="97"/>
      <c r="S24" s="97"/>
      <c r="T24" s="97"/>
      <c r="U24" s="97"/>
      <c r="V24" s="97"/>
      <c r="W24" s="92"/>
      <c r="X24" s="92"/>
      <c r="Y24" s="92"/>
      <c r="Z24" s="92"/>
      <c r="AA24" s="92"/>
      <c r="AB24" s="92"/>
      <c r="AC24" s="92"/>
      <c r="AD24" s="92"/>
      <c r="AE24" s="92"/>
      <c r="AF24" s="92"/>
    </row>
    <row r="25" spans="2:34" ht="14.5" thickBot="1" x14ac:dyDescent="0.35">
      <c r="B25" s="123" t="s">
        <v>237</v>
      </c>
      <c r="C25" s="123" t="s">
        <v>17</v>
      </c>
      <c r="D25" s="123" t="s">
        <v>18</v>
      </c>
      <c r="E25" s="123" t="s">
        <v>19</v>
      </c>
      <c r="F25" s="123" t="s">
        <v>20</v>
      </c>
      <c r="G25" s="123" t="s">
        <v>251</v>
      </c>
      <c r="H25" s="123" t="s">
        <v>22</v>
      </c>
      <c r="I25" s="123" t="s">
        <v>23</v>
      </c>
      <c r="J25" s="123" t="s">
        <v>24</v>
      </c>
      <c r="K25" s="123" t="s">
        <v>25</v>
      </c>
      <c r="L25" s="123" t="s">
        <v>26</v>
      </c>
      <c r="M25" s="123" t="s">
        <v>27</v>
      </c>
      <c r="N25" s="123" t="s">
        <v>28</v>
      </c>
      <c r="O25" s="123" t="s">
        <v>29</v>
      </c>
      <c r="P25" s="123" t="s">
        <v>30</v>
      </c>
      <c r="Q25" s="123" t="s">
        <v>31</v>
      </c>
      <c r="R25" s="123" t="s">
        <v>32</v>
      </c>
      <c r="S25" s="123" t="s">
        <v>33</v>
      </c>
      <c r="T25" s="123" t="s">
        <v>318</v>
      </c>
      <c r="U25" s="123" t="s">
        <v>325</v>
      </c>
      <c r="V25" s="123" t="s">
        <v>326</v>
      </c>
      <c r="W25" s="92"/>
      <c r="X25" s="92"/>
      <c r="Y25" s="92"/>
      <c r="Z25" s="92"/>
      <c r="AA25" s="92"/>
      <c r="AB25" s="92"/>
      <c r="AC25" s="92"/>
      <c r="AD25" s="92"/>
      <c r="AE25" s="92"/>
      <c r="AF25" s="92"/>
    </row>
    <row r="26" spans="2:34" x14ac:dyDescent="0.3">
      <c r="B26" s="15" t="s">
        <v>210</v>
      </c>
      <c r="C26" s="41">
        <v>163</v>
      </c>
      <c r="D26" s="41">
        <v>212</v>
      </c>
      <c r="E26" s="41">
        <v>625</v>
      </c>
      <c r="F26" s="41">
        <v>415</v>
      </c>
      <c r="G26" s="41">
        <v>1415</v>
      </c>
      <c r="H26" s="41">
        <v>127</v>
      </c>
      <c r="I26" s="41">
        <v>248</v>
      </c>
      <c r="J26" s="41">
        <v>706</v>
      </c>
      <c r="K26" s="41">
        <v>280</v>
      </c>
      <c r="L26" s="41">
        <v>1361</v>
      </c>
      <c r="M26" s="41">
        <v>238</v>
      </c>
      <c r="N26" s="41">
        <v>195</v>
      </c>
      <c r="O26" s="41">
        <v>650</v>
      </c>
      <c r="P26" s="41">
        <v>315</v>
      </c>
      <c r="Q26" s="41">
        <v>1398</v>
      </c>
      <c r="R26" s="97">
        <v>186</v>
      </c>
      <c r="S26" s="97">
        <v>409</v>
      </c>
      <c r="T26" s="97">
        <v>414</v>
      </c>
      <c r="U26" s="97">
        <v>239</v>
      </c>
      <c r="V26" s="97">
        <v>1248</v>
      </c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</row>
    <row r="27" spans="2:34" s="10" customFormat="1" ht="10.5" x14ac:dyDescent="0.25">
      <c r="B27" s="65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Q27" s="41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</row>
    <row r="28" spans="2:34" x14ac:dyDescent="0.3">
      <c r="B28" s="15" t="s">
        <v>252</v>
      </c>
      <c r="C28" s="41">
        <v>-175</v>
      </c>
      <c r="D28" s="41">
        <v>-195</v>
      </c>
      <c r="E28" s="41">
        <v>-162</v>
      </c>
      <c r="F28" s="41">
        <v>-146</v>
      </c>
      <c r="G28" s="41">
        <v>-678</v>
      </c>
      <c r="H28" s="41">
        <v>-202</v>
      </c>
      <c r="I28" s="41">
        <v>-157</v>
      </c>
      <c r="J28" s="41">
        <v>-121</v>
      </c>
      <c r="K28" s="41">
        <v>-125</v>
      </c>
      <c r="L28" s="41">
        <v>-605</v>
      </c>
      <c r="M28" s="41">
        <v>-193</v>
      </c>
      <c r="N28" s="41">
        <v>-147</v>
      </c>
      <c r="O28" s="41">
        <v>-167</v>
      </c>
      <c r="P28" s="41">
        <v>-204</v>
      </c>
      <c r="Q28" s="41">
        <v>-711</v>
      </c>
      <c r="R28" s="97">
        <f>R16</f>
        <v>-89</v>
      </c>
      <c r="S28" s="97">
        <v>-169</v>
      </c>
      <c r="T28" s="97">
        <v>-148</v>
      </c>
      <c r="U28" s="97">
        <v>-129</v>
      </c>
      <c r="V28" s="97">
        <v>-535</v>
      </c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</row>
    <row r="29" spans="2:34" s="10" customFormat="1" ht="10.5" x14ac:dyDescent="0.25">
      <c r="B29" s="65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Q29" s="100"/>
      <c r="R29" s="100"/>
      <c r="S29" s="100"/>
      <c r="T29" s="100"/>
      <c r="U29" s="100"/>
      <c r="V29" s="100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</row>
    <row r="30" spans="2:34" ht="14.5" thickBot="1" x14ac:dyDescent="0.35">
      <c r="B30" s="15" t="s">
        <v>253</v>
      </c>
      <c r="C30" s="48">
        <v>-12</v>
      </c>
      <c r="D30" s="48">
        <v>17</v>
      </c>
      <c r="E30" s="48">
        <v>463</v>
      </c>
      <c r="F30" s="48">
        <v>269</v>
      </c>
      <c r="G30" s="48">
        <v>737</v>
      </c>
      <c r="H30" s="48">
        <v>-75</v>
      </c>
      <c r="I30" s="48">
        <v>91</v>
      </c>
      <c r="J30" s="48">
        <v>585</v>
      </c>
      <c r="K30" s="48">
        <v>155</v>
      </c>
      <c r="L30" s="48">
        <v>756</v>
      </c>
      <c r="M30" s="48">
        <v>45</v>
      </c>
      <c r="N30" s="48">
        <v>48</v>
      </c>
      <c r="O30" s="48">
        <v>483</v>
      </c>
      <c r="P30" s="48">
        <v>111</v>
      </c>
      <c r="Q30" s="48">
        <v>687</v>
      </c>
      <c r="R30" s="48">
        <f>SUM(R26:R29)</f>
        <v>97</v>
      </c>
      <c r="S30" s="48">
        <v>240</v>
      </c>
      <c r="T30" s="48">
        <v>266</v>
      </c>
      <c r="U30" s="48">
        <v>110</v>
      </c>
      <c r="V30" s="48">
        <v>713</v>
      </c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</row>
    <row r="31" spans="2:34" s="10" customFormat="1" ht="11" thickTop="1" x14ac:dyDescent="0.25">
      <c r="B31" s="65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Q31" s="41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</row>
    <row r="32" spans="2:34" s="10" customFormat="1" ht="10.5" x14ac:dyDescent="0.25">
      <c r="B32" s="17" t="s">
        <v>254</v>
      </c>
      <c r="C32" s="41"/>
      <c r="D32" s="41"/>
      <c r="E32" s="41"/>
      <c r="F32" s="41"/>
      <c r="G32" s="42"/>
      <c r="H32" s="41"/>
      <c r="I32" s="41"/>
      <c r="J32" s="41"/>
      <c r="K32" s="41"/>
      <c r="L32" s="42"/>
      <c r="M32" s="41"/>
      <c r="N32" s="41"/>
      <c r="O32" s="41"/>
      <c r="Q32" s="42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</row>
    <row r="33" spans="2:34" x14ac:dyDescent="0.3">
      <c r="B33" s="15" t="s">
        <v>215</v>
      </c>
      <c r="C33" s="41">
        <v>-36</v>
      </c>
      <c r="D33" s="41">
        <v>87</v>
      </c>
      <c r="E33" s="41">
        <v>1</v>
      </c>
      <c r="F33" s="41">
        <v>-199</v>
      </c>
      <c r="G33" s="41">
        <v>-147</v>
      </c>
      <c r="H33" s="41">
        <v>-7</v>
      </c>
      <c r="I33" s="41">
        <v>7</v>
      </c>
      <c r="J33" s="41">
        <v>31</v>
      </c>
      <c r="K33" s="41">
        <v>-5</v>
      </c>
      <c r="L33" s="41">
        <v>26</v>
      </c>
      <c r="M33" s="41">
        <v>0</v>
      </c>
      <c r="N33" s="41">
        <v>0</v>
      </c>
      <c r="O33" s="41">
        <v>26</v>
      </c>
      <c r="P33" s="41">
        <v>0</v>
      </c>
      <c r="Q33" s="41">
        <v>26</v>
      </c>
      <c r="R33" s="97">
        <v>0</v>
      </c>
      <c r="S33" s="97">
        <v>0</v>
      </c>
      <c r="T33" s="97">
        <v>0</v>
      </c>
      <c r="U33" s="97">
        <v>0</v>
      </c>
      <c r="V33" s="97">
        <v>0</v>
      </c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66"/>
      <c r="AH33" s="66"/>
    </row>
    <row r="34" spans="2:34" x14ac:dyDescent="0.3">
      <c r="B34" s="15" t="s">
        <v>216</v>
      </c>
      <c r="C34" s="41">
        <v>14</v>
      </c>
      <c r="D34" s="41">
        <v>95</v>
      </c>
      <c r="E34" s="41">
        <v>56</v>
      </c>
      <c r="F34" s="41">
        <v>6</v>
      </c>
      <c r="G34" s="41">
        <v>171</v>
      </c>
      <c r="H34" s="41">
        <v>11</v>
      </c>
      <c r="I34" s="41">
        <v>54</v>
      </c>
      <c r="J34" s="41">
        <v>5</v>
      </c>
      <c r="K34" s="41">
        <v>5</v>
      </c>
      <c r="L34" s="41">
        <v>75</v>
      </c>
      <c r="M34" s="41">
        <v>5</v>
      </c>
      <c r="N34" s="41">
        <v>65</v>
      </c>
      <c r="O34" s="41">
        <v>56</v>
      </c>
      <c r="P34" s="41">
        <v>35</v>
      </c>
      <c r="Q34" s="41">
        <v>161</v>
      </c>
      <c r="R34" s="97">
        <v>10</v>
      </c>
      <c r="S34" s="97">
        <v>13</v>
      </c>
      <c r="T34" s="97">
        <v>3</v>
      </c>
      <c r="U34" s="97">
        <v>9</v>
      </c>
      <c r="V34" s="97">
        <v>35</v>
      </c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66"/>
      <c r="AH34" s="66"/>
    </row>
    <row r="35" spans="2:34" x14ac:dyDescent="0.3">
      <c r="R35" s="97"/>
      <c r="S35" s="97"/>
      <c r="T35" s="97"/>
      <c r="U35" s="97"/>
      <c r="V35" s="97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4" x14ac:dyDescent="0.3">
      <c r="B36" s="10" t="s">
        <v>255</v>
      </c>
      <c r="F36" s="92"/>
      <c r="K36" s="92"/>
      <c r="P36" s="92"/>
      <c r="R36" s="97"/>
      <c r="S36" s="97"/>
      <c r="T36" s="97"/>
      <c r="U36" s="97"/>
      <c r="V36" s="97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4" x14ac:dyDescent="0.3">
      <c r="R37" s="97"/>
      <c r="S37" s="97"/>
      <c r="T37" s="97"/>
      <c r="U37" s="97"/>
      <c r="V37" s="97"/>
      <c r="W37" s="92"/>
      <c r="X37" s="92"/>
      <c r="Y37" s="92"/>
      <c r="Z37" s="92"/>
      <c r="AA37" s="92"/>
      <c r="AB37" s="92"/>
      <c r="AC37" s="92"/>
      <c r="AD37" s="92"/>
      <c r="AE37" s="92"/>
      <c r="AF37" s="92"/>
    </row>
    <row r="38" spans="2:34" x14ac:dyDescent="0.3">
      <c r="C38" s="92"/>
      <c r="D38" s="92"/>
      <c r="E38" s="92"/>
      <c r="F38" s="92"/>
      <c r="G38" s="92"/>
      <c r="H38" s="92"/>
      <c r="I38" s="92"/>
      <c r="J38" s="92"/>
      <c r="K38" s="92"/>
      <c r="L38" s="92"/>
      <c r="R38" s="97"/>
      <c r="S38" s="97"/>
      <c r="T38" s="97"/>
      <c r="U38" s="97"/>
      <c r="V38" s="97"/>
      <c r="W38" s="92"/>
      <c r="X38" s="92"/>
      <c r="Y38" s="92"/>
      <c r="Z38" s="92"/>
      <c r="AA38" s="92"/>
      <c r="AB38" s="92"/>
      <c r="AC38" s="92"/>
      <c r="AD38" s="92"/>
      <c r="AE38" s="92"/>
      <c r="AF38" s="92"/>
    </row>
    <row r="39" spans="2:34" x14ac:dyDescent="0.3">
      <c r="B39" s="101" t="s">
        <v>256</v>
      </c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R39" s="97"/>
      <c r="S39" s="97"/>
      <c r="T39" s="97"/>
      <c r="U39" s="97"/>
      <c r="V39" s="97"/>
      <c r="W39" s="92"/>
      <c r="X39" s="92"/>
      <c r="Y39" s="92"/>
      <c r="Z39" s="92"/>
      <c r="AA39" s="92"/>
      <c r="AB39" s="92"/>
      <c r="AC39" s="92"/>
      <c r="AD39" s="92"/>
      <c r="AE39" s="92"/>
      <c r="AF39" s="92"/>
    </row>
    <row r="40" spans="2:34" ht="14.5" thickBot="1" x14ac:dyDescent="0.35">
      <c r="B40" s="123" t="s">
        <v>257</v>
      </c>
      <c r="C40" s="123" t="s">
        <v>17</v>
      </c>
      <c r="D40" s="123" t="s">
        <v>18</v>
      </c>
      <c r="E40" s="123" t="s">
        <v>19</v>
      </c>
      <c r="F40" s="123" t="s">
        <v>20</v>
      </c>
      <c r="G40" s="123" t="s">
        <v>21</v>
      </c>
      <c r="H40" s="123" t="s">
        <v>22</v>
      </c>
      <c r="I40" s="123" t="s">
        <v>23</v>
      </c>
      <c r="J40" s="123" t="s">
        <v>24</v>
      </c>
      <c r="K40" s="123" t="s">
        <v>25</v>
      </c>
      <c r="L40" s="123" t="s">
        <v>26</v>
      </c>
      <c r="M40" s="123" t="s">
        <v>27</v>
      </c>
      <c r="N40" s="123" t="s">
        <v>28</v>
      </c>
      <c r="O40" s="123" t="s">
        <v>29</v>
      </c>
      <c r="P40" s="123" t="s">
        <v>30</v>
      </c>
      <c r="Q40" s="123" t="s">
        <v>31</v>
      </c>
      <c r="R40" s="123" t="s">
        <v>32</v>
      </c>
      <c r="S40" s="123" t="s">
        <v>33</v>
      </c>
      <c r="T40" s="123" t="s">
        <v>318</v>
      </c>
      <c r="U40" s="123" t="s">
        <v>325</v>
      </c>
      <c r="V40" s="123" t="s">
        <v>326</v>
      </c>
      <c r="W40" s="92"/>
      <c r="X40" s="92"/>
      <c r="Y40" s="92"/>
      <c r="Z40" s="92"/>
      <c r="AA40" s="92"/>
      <c r="AB40" s="92"/>
      <c r="AC40" s="92"/>
      <c r="AD40" s="92"/>
      <c r="AE40" s="92"/>
      <c r="AF40" s="92"/>
    </row>
    <row r="41" spans="2:34" x14ac:dyDescent="0.3">
      <c r="B41" s="15" t="s">
        <v>258</v>
      </c>
      <c r="C41" s="41">
        <v>70</v>
      </c>
      <c r="D41" s="41">
        <v>70</v>
      </c>
      <c r="E41" s="41">
        <v>69</v>
      </c>
      <c r="F41" s="41">
        <v>67</v>
      </c>
      <c r="G41" s="41">
        <v>67</v>
      </c>
      <c r="H41" s="41">
        <v>68</v>
      </c>
      <c r="I41" s="41">
        <v>65</v>
      </c>
      <c r="J41" s="41">
        <v>65</v>
      </c>
      <c r="K41" s="41">
        <v>69</v>
      </c>
      <c r="L41" s="41">
        <v>68</v>
      </c>
      <c r="M41" s="41">
        <v>68</v>
      </c>
      <c r="N41" s="41">
        <v>71</v>
      </c>
      <c r="O41" s="41">
        <v>62</v>
      </c>
      <c r="P41" s="66">
        <v>68</v>
      </c>
      <c r="Q41" s="41">
        <v>67</v>
      </c>
      <c r="R41" s="76">
        <v>69</v>
      </c>
      <c r="S41" s="76">
        <v>66</v>
      </c>
      <c r="T41" s="76">
        <v>65</v>
      </c>
      <c r="U41" s="76">
        <v>67</v>
      </c>
      <c r="V41" s="76">
        <v>67</v>
      </c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2:34" x14ac:dyDescent="0.3">
      <c r="B42" s="15" t="s">
        <v>259</v>
      </c>
      <c r="C42" s="41">
        <v>48</v>
      </c>
      <c r="D42" s="41">
        <v>55</v>
      </c>
      <c r="E42" s="41">
        <v>54</v>
      </c>
      <c r="F42" s="41">
        <v>51</v>
      </c>
      <c r="G42" s="41">
        <v>50</v>
      </c>
      <c r="H42" s="41">
        <v>48</v>
      </c>
      <c r="I42" s="41">
        <v>44</v>
      </c>
      <c r="J42" s="41">
        <v>63</v>
      </c>
      <c r="K42" s="41">
        <v>64</v>
      </c>
      <c r="L42" s="41">
        <v>61</v>
      </c>
      <c r="M42" s="41">
        <v>54</v>
      </c>
      <c r="N42" s="41">
        <v>56</v>
      </c>
      <c r="O42" s="41">
        <v>44</v>
      </c>
      <c r="P42" s="66">
        <v>43</v>
      </c>
      <c r="Q42" s="41">
        <v>43</v>
      </c>
      <c r="R42" s="76">
        <v>52</v>
      </c>
      <c r="S42" s="76">
        <v>57</v>
      </c>
      <c r="T42" s="76">
        <v>46</v>
      </c>
      <c r="U42" s="76">
        <v>45</v>
      </c>
      <c r="V42" s="76">
        <v>45</v>
      </c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2:34" x14ac:dyDescent="0.3">
      <c r="B43" s="15" t="s">
        <v>260</v>
      </c>
      <c r="C43" s="41">
        <v>22</v>
      </c>
      <c r="D43" s="41">
        <v>15</v>
      </c>
      <c r="E43" s="41">
        <v>15</v>
      </c>
      <c r="F43" s="41">
        <v>16</v>
      </c>
      <c r="G43" s="41">
        <v>17</v>
      </c>
      <c r="H43" s="41">
        <v>20</v>
      </c>
      <c r="I43" s="41">
        <v>21</v>
      </c>
      <c r="J43" s="41">
        <v>2</v>
      </c>
      <c r="K43" s="41">
        <v>5</v>
      </c>
      <c r="L43" s="41">
        <v>7</v>
      </c>
      <c r="M43" s="41">
        <v>14</v>
      </c>
      <c r="N43" s="41">
        <v>15</v>
      </c>
      <c r="O43" s="41">
        <v>18</v>
      </c>
      <c r="P43" s="66">
        <v>25</v>
      </c>
      <c r="Q43" s="66">
        <v>24</v>
      </c>
      <c r="R43" s="76">
        <v>17</v>
      </c>
      <c r="S43" s="76">
        <v>9</v>
      </c>
      <c r="T43" s="76">
        <v>19</v>
      </c>
      <c r="U43" s="76">
        <v>22</v>
      </c>
      <c r="V43" s="76">
        <v>22</v>
      </c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2:34" x14ac:dyDescent="0.3">
      <c r="B44" s="15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92"/>
      <c r="R44" s="92"/>
    </row>
    <row r="45" spans="2:34" x14ac:dyDescent="0.3">
      <c r="B45" s="71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R45" s="92"/>
    </row>
    <row r="46" spans="2:34" x14ac:dyDescent="0.3">
      <c r="B46" s="17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O46" s="92"/>
      <c r="T46" s="92"/>
    </row>
    <row r="47" spans="2:34" x14ac:dyDescent="0.3">
      <c r="O47" s="92"/>
      <c r="T47" s="92"/>
    </row>
  </sheetData>
  <pageMargins left="0.7" right="0.7" top="0.75" bottom="0.75" header="0.3" footer="0.3"/>
  <pageSetup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95E90-50A4-41B0-96EF-D637C1421B6C}">
  <sheetPr codeName="Sheet9">
    <tabColor rgb="FFF6F3F0"/>
    <pageSetUpPr fitToPage="1"/>
  </sheetPr>
  <dimension ref="A5:V84"/>
  <sheetViews>
    <sheetView showGridLines="0" topLeftCell="F4" zoomScale="115" zoomScaleNormal="115" workbookViewId="0">
      <selection activeCell="X39" sqref="X39"/>
    </sheetView>
  </sheetViews>
  <sheetFormatPr defaultColWidth="8.81640625" defaultRowHeight="10.5" x14ac:dyDescent="0.25"/>
  <cols>
    <col min="1" max="1" width="5.453125" style="10" customWidth="1"/>
    <col min="2" max="2" width="48.1796875" style="10" customWidth="1"/>
    <col min="3" max="15" width="7.81640625" style="10" customWidth="1"/>
    <col min="16" max="16384" width="8.81640625" style="10"/>
  </cols>
  <sheetData>
    <row r="5" spans="2:22" ht="18" x14ac:dyDescent="0.4">
      <c r="B5" s="35" t="s">
        <v>3</v>
      </c>
    </row>
    <row r="7" spans="2:22" x14ac:dyDescent="0.25">
      <c r="B7" s="9" t="s">
        <v>11</v>
      </c>
    </row>
    <row r="9" spans="2:22" ht="21.5" thickBot="1" x14ac:dyDescent="0.3">
      <c r="B9" s="124" t="s">
        <v>261</v>
      </c>
      <c r="C9" s="123" t="s">
        <v>17</v>
      </c>
      <c r="D9" s="123" t="s">
        <v>18</v>
      </c>
      <c r="E9" s="123" t="s">
        <v>19</v>
      </c>
      <c r="F9" s="123" t="s">
        <v>20</v>
      </c>
      <c r="G9" s="123" t="s">
        <v>21</v>
      </c>
      <c r="H9" s="123" t="s">
        <v>22</v>
      </c>
      <c r="I9" s="123" t="s">
        <v>23</v>
      </c>
      <c r="J9" s="123" t="s">
        <v>24</v>
      </c>
      <c r="K9" s="123" t="s">
        <v>25</v>
      </c>
      <c r="L9" s="123" t="s">
        <v>26</v>
      </c>
      <c r="M9" s="123" t="s">
        <v>27</v>
      </c>
      <c r="N9" s="123" t="s">
        <v>28</v>
      </c>
      <c r="O9" s="123" t="s">
        <v>29</v>
      </c>
      <c r="P9" s="123" t="s">
        <v>30</v>
      </c>
      <c r="Q9" s="123" t="s">
        <v>31</v>
      </c>
      <c r="R9" s="123" t="s">
        <v>32</v>
      </c>
      <c r="S9" s="123" t="s">
        <v>33</v>
      </c>
      <c r="T9" s="123" t="s">
        <v>318</v>
      </c>
      <c r="U9" s="123" t="s">
        <v>325</v>
      </c>
      <c r="V9" s="123" t="s">
        <v>326</v>
      </c>
    </row>
    <row r="10" spans="2:22" x14ac:dyDescent="0.25">
      <c r="B10" s="15" t="s">
        <v>51</v>
      </c>
      <c r="C10" s="46">
        <v>103</v>
      </c>
      <c r="D10" s="46">
        <v>28</v>
      </c>
      <c r="E10" s="46">
        <v>61</v>
      </c>
      <c r="F10" s="46">
        <v>-758</v>
      </c>
      <c r="G10" s="46">
        <v>-566</v>
      </c>
      <c r="H10" s="46">
        <v>42</v>
      </c>
      <c r="I10" s="46">
        <v>99</v>
      </c>
      <c r="J10" s="46">
        <v>140</v>
      </c>
      <c r="K10" s="46">
        <v>-195</v>
      </c>
      <c r="L10" s="41">
        <v>86</v>
      </c>
      <c r="M10" s="41">
        <v>25</v>
      </c>
      <c r="N10" s="41">
        <v>45</v>
      </c>
      <c r="O10" s="41">
        <v>63</v>
      </c>
      <c r="P10" s="41">
        <v>263</v>
      </c>
      <c r="Q10" s="41">
        <v>396</v>
      </c>
      <c r="R10" s="10">
        <v>18</v>
      </c>
      <c r="S10" s="10">
        <v>40</v>
      </c>
      <c r="T10" s="10">
        <v>110</v>
      </c>
      <c r="U10" s="46">
        <v>-140</v>
      </c>
      <c r="V10" s="10">
        <v>28</v>
      </c>
    </row>
    <row r="11" spans="2:22" x14ac:dyDescent="0.25">
      <c r="B11" s="15" t="s">
        <v>49</v>
      </c>
      <c r="C11" s="46">
        <v>19</v>
      </c>
      <c r="D11" s="46">
        <v>26</v>
      </c>
      <c r="E11" s="46">
        <v>41</v>
      </c>
      <c r="F11" s="46">
        <v>-405</v>
      </c>
      <c r="G11" s="46">
        <v>-319</v>
      </c>
      <c r="H11" s="46">
        <v>36</v>
      </c>
      <c r="I11" s="46">
        <v>29</v>
      </c>
      <c r="J11" s="46">
        <v>72</v>
      </c>
      <c r="K11" s="46">
        <v>-114</v>
      </c>
      <c r="L11" s="41">
        <v>23</v>
      </c>
      <c r="M11" s="41">
        <v>43</v>
      </c>
      <c r="N11" s="41">
        <v>48</v>
      </c>
      <c r="O11" s="41">
        <v>68</v>
      </c>
      <c r="P11" s="41">
        <v>75</v>
      </c>
      <c r="Q11" s="41">
        <v>234</v>
      </c>
      <c r="R11" s="79">
        <f>'1 - GAAP - Income Statement'!W29</f>
        <v>49</v>
      </c>
      <c r="S11" s="79">
        <v>91</v>
      </c>
      <c r="T11" s="79">
        <v>61</v>
      </c>
      <c r="U11" s="79">
        <v>89</v>
      </c>
      <c r="V11" s="79">
        <v>290</v>
      </c>
    </row>
    <row r="12" spans="2:22" x14ac:dyDescent="0.25">
      <c r="B12" s="15" t="s">
        <v>47</v>
      </c>
      <c r="C12" s="46">
        <v>-20</v>
      </c>
      <c r="D12" s="46">
        <v>-28</v>
      </c>
      <c r="E12" s="46">
        <v>-41</v>
      </c>
      <c r="F12" s="46">
        <v>-46</v>
      </c>
      <c r="G12" s="46">
        <v>-135</v>
      </c>
      <c r="H12" s="46">
        <v>-49</v>
      </c>
      <c r="I12" s="46">
        <v>-53</v>
      </c>
      <c r="J12" s="46">
        <v>-56</v>
      </c>
      <c r="K12" s="46">
        <v>-56</v>
      </c>
      <c r="L12" s="41">
        <v>-214</v>
      </c>
      <c r="M12" s="41">
        <v>-51</v>
      </c>
      <c r="N12" s="41">
        <v>-51</v>
      </c>
      <c r="O12" s="41">
        <v>-51</v>
      </c>
      <c r="P12" s="41">
        <v>-46</v>
      </c>
      <c r="Q12" s="41">
        <v>-199</v>
      </c>
      <c r="R12" s="41">
        <v>-46</v>
      </c>
      <c r="S12" s="41">
        <v>-46</v>
      </c>
      <c r="T12" s="41">
        <v>-46</v>
      </c>
      <c r="U12" s="41">
        <v>-43</v>
      </c>
      <c r="V12" s="41">
        <v>-181</v>
      </c>
    </row>
    <row r="13" spans="2:22" x14ac:dyDescent="0.25">
      <c r="B13" s="15" t="s">
        <v>46</v>
      </c>
      <c r="C13" s="46">
        <v>37</v>
      </c>
      <c r="D13" s="46">
        <v>44</v>
      </c>
      <c r="E13" s="46">
        <v>56</v>
      </c>
      <c r="F13" s="46">
        <v>63</v>
      </c>
      <c r="G13" s="46">
        <v>200</v>
      </c>
      <c r="H13" s="46">
        <v>66</v>
      </c>
      <c r="I13" s="46">
        <v>78</v>
      </c>
      <c r="J13" s="46">
        <v>78</v>
      </c>
      <c r="K13" s="46">
        <v>76</v>
      </c>
      <c r="L13" s="41">
        <v>298</v>
      </c>
      <c r="M13" s="41">
        <v>72</v>
      </c>
      <c r="N13" s="41">
        <v>69</v>
      </c>
      <c r="O13" s="41">
        <v>66</v>
      </c>
      <c r="P13" s="41">
        <v>58</v>
      </c>
      <c r="Q13" s="41">
        <v>265</v>
      </c>
      <c r="R13" s="10">
        <v>54</v>
      </c>
      <c r="S13" s="10">
        <v>53</v>
      </c>
      <c r="T13" s="10">
        <v>54</v>
      </c>
      <c r="U13" s="10">
        <v>55</v>
      </c>
      <c r="V13" s="10">
        <v>216</v>
      </c>
    </row>
    <row r="14" spans="2:22" ht="11" thickBot="1" x14ac:dyDescent="0.3">
      <c r="B14" s="15" t="s">
        <v>45</v>
      </c>
      <c r="C14" s="60">
        <v>139</v>
      </c>
      <c r="D14" s="60">
        <v>70</v>
      </c>
      <c r="E14" s="60">
        <v>117</v>
      </c>
      <c r="F14" s="60">
        <v>-1146</v>
      </c>
      <c r="G14" s="60">
        <v>-820</v>
      </c>
      <c r="H14" s="60">
        <v>95</v>
      </c>
      <c r="I14" s="60">
        <v>153</v>
      </c>
      <c r="J14" s="60">
        <v>234</v>
      </c>
      <c r="K14" s="60">
        <v>-289</v>
      </c>
      <c r="L14" s="48">
        <v>193</v>
      </c>
      <c r="M14" s="48">
        <v>89</v>
      </c>
      <c r="N14" s="48">
        <v>111</v>
      </c>
      <c r="O14" s="48">
        <v>146</v>
      </c>
      <c r="P14" s="48">
        <v>350</v>
      </c>
      <c r="Q14" s="48">
        <v>696</v>
      </c>
      <c r="R14" s="80">
        <f>SUM(R10:R13)</f>
        <v>75</v>
      </c>
      <c r="S14" s="80">
        <v>138</v>
      </c>
      <c r="T14" s="80">
        <v>179</v>
      </c>
      <c r="U14" s="80">
        <v>-39</v>
      </c>
      <c r="V14" s="80">
        <v>353</v>
      </c>
    </row>
    <row r="15" spans="2:22" ht="11" thickTop="1" x14ac:dyDescent="0.25">
      <c r="B15" s="15" t="s">
        <v>262</v>
      </c>
      <c r="C15" s="46">
        <v>33</v>
      </c>
      <c r="D15" s="46">
        <v>53</v>
      </c>
      <c r="E15" s="46">
        <v>49</v>
      </c>
      <c r="F15" s="46">
        <v>81</v>
      </c>
      <c r="G15" s="46">
        <v>216</v>
      </c>
      <c r="H15" s="46">
        <v>20</v>
      </c>
      <c r="I15" s="46">
        <v>35</v>
      </c>
      <c r="J15" s="46">
        <v>36</v>
      </c>
      <c r="K15" s="46">
        <v>20</v>
      </c>
      <c r="L15" s="41">
        <v>111</v>
      </c>
      <c r="M15" s="41">
        <v>39</v>
      </c>
      <c r="N15" s="41">
        <v>42</v>
      </c>
      <c r="O15" s="41">
        <v>43</v>
      </c>
      <c r="P15" s="41">
        <v>29</v>
      </c>
      <c r="Q15" s="41">
        <v>153</v>
      </c>
      <c r="R15" s="10">
        <v>37</v>
      </c>
      <c r="S15" s="10">
        <v>35</v>
      </c>
      <c r="T15" s="10">
        <v>20</v>
      </c>
      <c r="U15" s="10">
        <v>23</v>
      </c>
      <c r="V15" s="10">
        <v>115</v>
      </c>
    </row>
    <row r="16" spans="2:22" ht="9.65" customHeight="1" x14ac:dyDescent="0.25">
      <c r="B16" s="15" t="s">
        <v>263</v>
      </c>
      <c r="C16" s="46">
        <v>2</v>
      </c>
      <c r="D16" s="46">
        <v>4</v>
      </c>
      <c r="E16" s="46">
        <v>6</v>
      </c>
      <c r="F16" s="46">
        <v>4</v>
      </c>
      <c r="G16" s="46">
        <v>16</v>
      </c>
      <c r="H16" s="46">
        <v>1</v>
      </c>
      <c r="I16" s="46">
        <v>3</v>
      </c>
      <c r="J16" s="46">
        <v>2</v>
      </c>
      <c r="K16" s="46">
        <v>1</v>
      </c>
      <c r="L16" s="41">
        <v>7</v>
      </c>
      <c r="M16" s="41">
        <v>7</v>
      </c>
      <c r="N16" s="41">
        <v>15</v>
      </c>
      <c r="O16" s="41">
        <v>3</v>
      </c>
      <c r="P16" s="41">
        <v>0</v>
      </c>
      <c r="Q16" s="41">
        <v>25</v>
      </c>
      <c r="R16" s="10">
        <v>1</v>
      </c>
      <c r="S16" s="10">
        <v>1</v>
      </c>
      <c r="T16" s="41">
        <v>0</v>
      </c>
      <c r="U16" s="41">
        <v>1</v>
      </c>
      <c r="V16" s="41">
        <v>3</v>
      </c>
    </row>
    <row r="17" spans="1:22" x14ac:dyDescent="0.25">
      <c r="B17" s="15" t="s">
        <v>264</v>
      </c>
      <c r="C17" s="46">
        <v>104</v>
      </c>
      <c r="D17" s="46">
        <v>101</v>
      </c>
      <c r="E17" s="46">
        <v>100</v>
      </c>
      <c r="F17" s="46">
        <v>97</v>
      </c>
      <c r="G17" s="46">
        <v>402</v>
      </c>
      <c r="H17" s="46">
        <v>89</v>
      </c>
      <c r="I17" s="46">
        <v>89</v>
      </c>
      <c r="J17" s="46">
        <v>88</v>
      </c>
      <c r="K17" s="46">
        <v>88</v>
      </c>
      <c r="L17" s="41">
        <v>354</v>
      </c>
      <c r="M17" s="41">
        <v>87</v>
      </c>
      <c r="N17" s="41">
        <v>89</v>
      </c>
      <c r="O17" s="41">
        <v>87</v>
      </c>
      <c r="P17" s="41">
        <v>85</v>
      </c>
      <c r="Q17" s="41">
        <v>348</v>
      </c>
      <c r="R17" s="10">
        <v>87</v>
      </c>
      <c r="S17" s="10">
        <v>88</v>
      </c>
      <c r="T17" s="10">
        <v>87</v>
      </c>
      <c r="U17" s="10">
        <v>87</v>
      </c>
      <c r="V17" s="10">
        <v>349</v>
      </c>
    </row>
    <row r="18" spans="1:22" x14ac:dyDescent="0.25">
      <c r="B18" s="15" t="s">
        <v>265</v>
      </c>
      <c r="C18" s="46">
        <v>10</v>
      </c>
      <c r="D18" s="46">
        <v>0</v>
      </c>
      <c r="E18" s="46">
        <v>11</v>
      </c>
      <c r="F18" s="46">
        <v>25</v>
      </c>
      <c r="G18" s="46">
        <v>46</v>
      </c>
      <c r="H18" s="46">
        <v>11</v>
      </c>
      <c r="I18" s="46">
        <v>2</v>
      </c>
      <c r="J18" s="46">
        <v>2</v>
      </c>
      <c r="K18" s="46">
        <v>1</v>
      </c>
      <c r="L18" s="41">
        <v>16</v>
      </c>
      <c r="M18" s="41">
        <v>0</v>
      </c>
      <c r="N18" s="41">
        <v>0</v>
      </c>
      <c r="O18" s="41">
        <v>0</v>
      </c>
      <c r="P18" s="41">
        <v>2</v>
      </c>
      <c r="Q18" s="41">
        <v>2</v>
      </c>
      <c r="R18" s="41">
        <v>2</v>
      </c>
      <c r="S18" s="41">
        <v>0</v>
      </c>
      <c r="T18" s="41">
        <v>-34</v>
      </c>
      <c r="U18" s="41">
        <v>-3</v>
      </c>
      <c r="V18" s="41">
        <v>-35</v>
      </c>
    </row>
    <row r="19" spans="1:22" ht="10.5" customHeight="1" x14ac:dyDescent="0.25">
      <c r="B19" s="15" t="s">
        <v>266</v>
      </c>
      <c r="C19" s="46">
        <v>0</v>
      </c>
      <c r="D19" s="46">
        <v>8</v>
      </c>
      <c r="E19" s="46">
        <v>0</v>
      </c>
      <c r="F19" s="46">
        <v>0</v>
      </c>
      <c r="G19" s="46">
        <v>8</v>
      </c>
      <c r="H19" s="46">
        <v>0</v>
      </c>
      <c r="I19" s="46">
        <v>0</v>
      </c>
      <c r="J19" s="46">
        <v>0</v>
      </c>
      <c r="K19" s="46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</row>
    <row r="20" spans="1:22" ht="11.15" customHeight="1" x14ac:dyDescent="0.25">
      <c r="B20" s="15" t="s">
        <v>267</v>
      </c>
      <c r="C20" s="46">
        <v>0</v>
      </c>
      <c r="D20" s="46">
        <v>0</v>
      </c>
      <c r="E20" s="46">
        <v>8</v>
      </c>
      <c r="F20" s="46">
        <v>11</v>
      </c>
      <c r="G20" s="46">
        <v>19</v>
      </c>
      <c r="H20" s="46">
        <v>3</v>
      </c>
      <c r="I20" s="46">
        <v>2</v>
      </c>
      <c r="J20" s="46">
        <v>0</v>
      </c>
      <c r="K20" s="46">
        <v>0</v>
      </c>
      <c r="L20" s="41">
        <v>5</v>
      </c>
      <c r="M20" s="41">
        <v>0</v>
      </c>
      <c r="N20" s="41">
        <v>0</v>
      </c>
      <c r="O20" s="41">
        <v>12</v>
      </c>
      <c r="P20" s="41">
        <v>5</v>
      </c>
      <c r="Q20" s="41">
        <v>17</v>
      </c>
      <c r="R20" s="10">
        <v>14</v>
      </c>
      <c r="S20" s="41">
        <v>0</v>
      </c>
      <c r="T20" s="41">
        <v>0</v>
      </c>
      <c r="U20" s="41">
        <v>3</v>
      </c>
      <c r="V20" s="41">
        <v>17</v>
      </c>
    </row>
    <row r="21" spans="1:22" ht="11" customHeight="1" x14ac:dyDescent="0.25">
      <c r="B21" s="15" t="s">
        <v>268</v>
      </c>
      <c r="C21" s="46">
        <v>0</v>
      </c>
      <c r="D21" s="46">
        <v>0</v>
      </c>
      <c r="E21" s="46">
        <v>9</v>
      </c>
      <c r="F21" s="46">
        <v>20</v>
      </c>
      <c r="G21" s="46">
        <v>29</v>
      </c>
      <c r="H21" s="46">
        <v>0</v>
      </c>
      <c r="I21" s="46">
        <v>0</v>
      </c>
      <c r="J21" s="46">
        <v>0</v>
      </c>
      <c r="K21" s="46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</row>
    <row r="22" spans="1:22" x14ac:dyDescent="0.25">
      <c r="B22" s="15" t="s">
        <v>269</v>
      </c>
      <c r="C22" s="46">
        <v>-29</v>
      </c>
      <c r="D22" s="46">
        <v>32</v>
      </c>
      <c r="E22" s="46">
        <v>9</v>
      </c>
      <c r="F22" s="46">
        <v>-202</v>
      </c>
      <c r="G22" s="46">
        <v>-190</v>
      </c>
      <c r="H22" s="46">
        <v>5</v>
      </c>
      <c r="I22" s="46">
        <v>-33</v>
      </c>
      <c r="J22" s="46">
        <v>-104</v>
      </c>
      <c r="K22" s="46">
        <v>17</v>
      </c>
      <c r="L22" s="41">
        <v>-115</v>
      </c>
      <c r="M22" s="41">
        <v>0</v>
      </c>
      <c r="N22" s="41">
        <v>-5</v>
      </c>
      <c r="O22" s="41">
        <v>-8</v>
      </c>
      <c r="P22" s="41">
        <v>0</v>
      </c>
      <c r="Q22" s="41">
        <v>-13</v>
      </c>
      <c r="R22" s="41">
        <v>0</v>
      </c>
      <c r="S22" s="41">
        <v>-1</v>
      </c>
      <c r="T22" s="41">
        <v>0</v>
      </c>
      <c r="U22" s="41">
        <v>0</v>
      </c>
      <c r="V22" s="41">
        <v>-1</v>
      </c>
    </row>
    <row r="23" spans="1:22" x14ac:dyDescent="0.25">
      <c r="B23" s="15" t="s">
        <v>270</v>
      </c>
      <c r="C23" s="46">
        <v>0</v>
      </c>
      <c r="D23" s="46">
        <v>1</v>
      </c>
      <c r="E23" s="46">
        <v>0</v>
      </c>
      <c r="F23" s="46">
        <v>1430</v>
      </c>
      <c r="G23" s="46">
        <v>1431</v>
      </c>
      <c r="H23" s="46">
        <v>0</v>
      </c>
      <c r="I23" s="46">
        <v>0</v>
      </c>
      <c r="J23" s="46">
        <v>0</v>
      </c>
      <c r="K23" s="46">
        <v>445</v>
      </c>
      <c r="L23" s="41">
        <v>445</v>
      </c>
      <c r="M23" s="41">
        <v>0</v>
      </c>
      <c r="N23" s="41">
        <v>0</v>
      </c>
      <c r="O23" s="41">
        <v>0</v>
      </c>
      <c r="P23" s="41">
        <v>-232</v>
      </c>
      <c r="Q23" s="41">
        <v>-232</v>
      </c>
      <c r="R23" s="41">
        <v>0</v>
      </c>
      <c r="S23" s="41">
        <v>0</v>
      </c>
      <c r="T23" s="41">
        <v>11</v>
      </c>
      <c r="U23" s="41">
        <v>158</v>
      </c>
      <c r="V23" s="41">
        <v>169</v>
      </c>
    </row>
    <row r="24" spans="1:22" x14ac:dyDescent="0.25">
      <c r="B24" s="10" t="s">
        <v>271</v>
      </c>
      <c r="C24" s="46">
        <v>1</v>
      </c>
      <c r="D24" s="46">
        <v>-5</v>
      </c>
      <c r="E24" s="46">
        <v>-16</v>
      </c>
      <c r="F24" s="46">
        <v>-1</v>
      </c>
      <c r="G24" s="46">
        <v>-21</v>
      </c>
      <c r="H24" s="46">
        <v>-6</v>
      </c>
      <c r="I24" s="46">
        <v>0</v>
      </c>
      <c r="J24" s="46">
        <v>-2</v>
      </c>
      <c r="K24" s="46">
        <v>1</v>
      </c>
      <c r="L24" s="46">
        <v>-7</v>
      </c>
      <c r="M24" s="46">
        <v>2</v>
      </c>
      <c r="N24" s="46">
        <v>27</v>
      </c>
      <c r="O24" s="46">
        <v>3</v>
      </c>
      <c r="P24" s="46">
        <v>-9</v>
      </c>
      <c r="Q24" s="46">
        <v>23</v>
      </c>
      <c r="R24" s="41">
        <v>0</v>
      </c>
      <c r="S24" s="41">
        <v>-7</v>
      </c>
      <c r="T24" s="41">
        <v>0</v>
      </c>
      <c r="U24" s="41">
        <v>7</v>
      </c>
      <c r="V24" s="41">
        <v>0</v>
      </c>
    </row>
    <row r="25" spans="1:22" ht="11" thickBot="1" x14ac:dyDescent="0.3">
      <c r="B25" s="15" t="s">
        <v>272</v>
      </c>
      <c r="C25" s="48">
        <v>260</v>
      </c>
      <c r="D25" s="48">
        <v>264</v>
      </c>
      <c r="E25" s="48">
        <v>293</v>
      </c>
      <c r="F25" s="48">
        <v>319</v>
      </c>
      <c r="G25" s="48">
        <v>1136</v>
      </c>
      <c r="H25" s="48">
        <v>218</v>
      </c>
      <c r="I25" s="48">
        <v>251</v>
      </c>
      <c r="J25" s="48">
        <v>256</v>
      </c>
      <c r="K25" s="48">
        <v>284</v>
      </c>
      <c r="L25" s="48">
        <v>1009</v>
      </c>
      <c r="M25" s="48">
        <v>224</v>
      </c>
      <c r="N25" s="48">
        <v>279</v>
      </c>
      <c r="O25" s="48">
        <v>286</v>
      </c>
      <c r="P25" s="48">
        <v>230</v>
      </c>
      <c r="Q25" s="48">
        <v>1019</v>
      </c>
      <c r="R25" s="80">
        <f>SUM(R14:R24)</f>
        <v>216</v>
      </c>
      <c r="S25" s="80">
        <v>254</v>
      </c>
      <c r="T25" s="80">
        <v>263</v>
      </c>
      <c r="U25" s="80">
        <v>237</v>
      </c>
      <c r="V25" s="80">
        <v>970</v>
      </c>
    </row>
    <row r="26" spans="1:22" ht="10.5" customHeight="1" thickTop="1" x14ac:dyDescent="0.25">
      <c r="B26" s="17" t="s">
        <v>273</v>
      </c>
      <c r="C26" s="81">
        <v>3.6999999999999998E-2</v>
      </c>
      <c r="D26" s="81">
        <v>0.02</v>
      </c>
      <c r="E26" s="81">
        <v>3.3000000000000002E-2</v>
      </c>
      <c r="F26" s="81">
        <v>-0.31900000000000001</v>
      </c>
      <c r="G26" s="81">
        <v>-5.7000000000000002E-2</v>
      </c>
      <c r="H26" s="81">
        <v>2.8000000000000001E-2</v>
      </c>
      <c r="I26" s="81">
        <v>4.4999999999999998E-2</v>
      </c>
      <c r="J26" s="81">
        <v>6.9000000000000006E-2</v>
      </c>
      <c r="K26" s="81">
        <v>-8.5000000000000006E-2</v>
      </c>
      <c r="L26" s="81">
        <v>1.4E-2</v>
      </c>
      <c r="M26" s="81">
        <v>2.8000000000000001E-2</v>
      </c>
      <c r="N26" s="81">
        <v>3.4248688676334467E-2</v>
      </c>
      <c r="O26" s="81">
        <v>4.5271317829457362E-2</v>
      </c>
      <c r="P26" s="81">
        <v>0.1104449353108236</v>
      </c>
      <c r="Q26" s="81">
        <v>5.4075052443477586E-2</v>
      </c>
      <c r="R26" s="32">
        <f>R14/'1 - GAAP - Income Statement'!W11</f>
        <v>2.3741690408357077E-2</v>
      </c>
      <c r="S26" s="32">
        <v>4.4000000000000004E-2</v>
      </c>
      <c r="T26" s="32">
        <v>5.6042579837194698E-2</v>
      </c>
      <c r="U26" s="32">
        <v>-1.24600638977636E-2</v>
      </c>
      <c r="V26" s="32">
        <v>2.7918380259411599E-2</v>
      </c>
    </row>
    <row r="27" spans="1:22" x14ac:dyDescent="0.25">
      <c r="A27" s="82"/>
      <c r="B27" s="83" t="s">
        <v>274</v>
      </c>
      <c r="C27" s="84">
        <v>7.0137577555975175E-2</v>
      </c>
      <c r="D27" s="84">
        <v>7.4032529444756023E-2</v>
      </c>
      <c r="E27" s="84">
        <v>8.2164890633763324E-2</v>
      </c>
      <c r="F27" s="84">
        <v>8.8833194096351986E-2</v>
      </c>
      <c r="G27" s="84">
        <v>7.8724878724878725E-2</v>
      </c>
      <c r="H27" s="84">
        <v>6.32617527568195E-2</v>
      </c>
      <c r="I27" s="84">
        <v>7.3050058207217688E-2</v>
      </c>
      <c r="J27" s="84">
        <v>7.5316269491026766E-2</v>
      </c>
      <c r="K27" s="84">
        <v>8.3874778499704664E-2</v>
      </c>
      <c r="L27" s="84">
        <v>7.3827467622740908E-2</v>
      </c>
      <c r="M27" s="84">
        <v>6.9000000000000006E-2</v>
      </c>
      <c r="N27" s="84">
        <v>8.608454180808392E-2</v>
      </c>
      <c r="O27" s="84">
        <v>8.8682170542635663E-2</v>
      </c>
      <c r="P27" s="84">
        <v>7.2578100347112651E-2</v>
      </c>
      <c r="Q27" s="84">
        <v>7.9170227643539745E-2</v>
      </c>
      <c r="R27" s="32">
        <f>R25/'1 - GAAP - Income Statement'!W11</f>
        <v>6.8376068376068383E-2</v>
      </c>
      <c r="S27" s="32">
        <v>0.08</v>
      </c>
      <c r="T27" s="32">
        <v>8.23418910457107E-2</v>
      </c>
      <c r="U27" s="32">
        <v>7.5718849840255606E-2</v>
      </c>
      <c r="V27" s="32">
        <v>7.6716229041442596E-2</v>
      </c>
    </row>
    <row r="28" spans="1:22" x14ac:dyDescent="0.25">
      <c r="A28" s="82"/>
      <c r="B28" s="83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</row>
    <row r="29" spans="1:22" x14ac:dyDescent="0.25">
      <c r="B29" s="54" t="s">
        <v>275</v>
      </c>
      <c r="C29" s="81"/>
      <c r="D29" s="81"/>
      <c r="E29" s="81"/>
      <c r="F29" s="81"/>
      <c r="G29" s="81"/>
      <c r="H29" s="81"/>
      <c r="I29" s="81"/>
      <c r="J29" s="85"/>
      <c r="K29" s="81"/>
      <c r="L29" s="81"/>
      <c r="M29" s="81"/>
      <c r="N29" s="81"/>
      <c r="O29" s="81"/>
      <c r="P29" s="81"/>
      <c r="Q29" s="81"/>
    </row>
    <row r="30" spans="1:22" x14ac:dyDescent="0.25">
      <c r="B30" s="54"/>
      <c r="C30" s="81"/>
      <c r="D30" s="81"/>
      <c r="E30" s="81"/>
      <c r="F30" s="81"/>
      <c r="G30" s="81"/>
      <c r="H30" s="81"/>
      <c r="I30" s="81"/>
      <c r="J30" s="85"/>
      <c r="K30" s="81"/>
      <c r="L30" s="81"/>
      <c r="M30" s="81"/>
      <c r="N30" s="81"/>
      <c r="O30" s="81"/>
      <c r="P30" s="81"/>
      <c r="Q30" s="81"/>
    </row>
    <row r="31" spans="1:22" x14ac:dyDescent="0.25">
      <c r="B31" s="54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6"/>
    </row>
    <row r="32" spans="1:22" ht="21.5" thickBot="1" x14ac:dyDescent="0.3">
      <c r="B32" s="124" t="s">
        <v>276</v>
      </c>
      <c r="C32" s="123" t="s">
        <v>17</v>
      </c>
      <c r="D32" s="123" t="s">
        <v>18</v>
      </c>
      <c r="E32" s="123" t="s">
        <v>19</v>
      </c>
      <c r="F32" s="123" t="s">
        <v>20</v>
      </c>
      <c r="G32" s="123" t="s">
        <v>21</v>
      </c>
      <c r="H32" s="123" t="s">
        <v>22</v>
      </c>
      <c r="I32" s="123" t="s">
        <v>23</v>
      </c>
      <c r="J32" s="123" t="s">
        <v>24</v>
      </c>
      <c r="K32" s="123" t="s">
        <v>25</v>
      </c>
      <c r="L32" s="123" t="s">
        <v>26</v>
      </c>
      <c r="M32" s="123" t="s">
        <v>27</v>
      </c>
      <c r="N32" s="123" t="s">
        <v>28</v>
      </c>
      <c r="O32" s="123" t="s">
        <v>29</v>
      </c>
      <c r="P32" s="123" t="s">
        <v>30</v>
      </c>
      <c r="Q32" s="123" t="s">
        <v>31</v>
      </c>
      <c r="R32" s="123" t="s">
        <v>32</v>
      </c>
      <c r="S32" s="123" t="s">
        <v>33</v>
      </c>
      <c r="T32" s="123" t="s">
        <v>318</v>
      </c>
      <c r="U32" s="123" t="s">
        <v>325</v>
      </c>
      <c r="V32" s="123" t="s">
        <v>326</v>
      </c>
    </row>
    <row r="33" spans="2:22" x14ac:dyDescent="0.25">
      <c r="B33" s="15" t="s">
        <v>68</v>
      </c>
      <c r="C33" s="41">
        <v>19</v>
      </c>
      <c r="D33" s="41">
        <v>26</v>
      </c>
      <c r="E33" s="41">
        <v>41</v>
      </c>
      <c r="F33" s="41">
        <v>-405</v>
      </c>
      <c r="G33" s="41">
        <v>-319</v>
      </c>
      <c r="H33" s="41">
        <v>36</v>
      </c>
      <c r="I33" s="41">
        <v>29</v>
      </c>
      <c r="J33" s="41">
        <v>72</v>
      </c>
      <c r="K33" s="41">
        <v>-114</v>
      </c>
      <c r="L33" s="41">
        <v>23</v>
      </c>
      <c r="M33" s="41">
        <v>43</v>
      </c>
      <c r="N33" s="41">
        <v>48</v>
      </c>
      <c r="O33" s="41">
        <v>68</v>
      </c>
      <c r="P33" s="41">
        <v>75</v>
      </c>
      <c r="Q33" s="41">
        <v>234</v>
      </c>
      <c r="R33" s="79">
        <f>'1 - GAAP - Income Statement'!W29</f>
        <v>49</v>
      </c>
      <c r="S33" s="79">
        <v>91</v>
      </c>
      <c r="T33" s="79">
        <v>61</v>
      </c>
      <c r="U33" s="79">
        <v>89</v>
      </c>
      <c r="V33" s="79">
        <v>290</v>
      </c>
    </row>
    <row r="34" spans="2:22" x14ac:dyDescent="0.25">
      <c r="B34" s="17" t="s">
        <v>277</v>
      </c>
      <c r="C34" s="18">
        <v>0.15573770491803279</v>
      </c>
      <c r="D34" s="18">
        <v>0.48148148148148145</v>
      </c>
      <c r="E34" s="18">
        <v>0.40196078431372551</v>
      </c>
      <c r="F34" s="18">
        <v>0.34823731728288909</v>
      </c>
      <c r="G34" s="18">
        <v>0.36045197740112994</v>
      </c>
      <c r="H34" s="18">
        <v>0.46153846153846156</v>
      </c>
      <c r="I34" s="18">
        <v>0.2265625</v>
      </c>
      <c r="J34" s="18">
        <v>0.33962264150943394</v>
      </c>
      <c r="K34" s="18">
        <v>0.36893203883495146</v>
      </c>
      <c r="L34" s="18">
        <v>0.21100917431192662</v>
      </c>
      <c r="M34" s="18">
        <v>0.63235294117647056</v>
      </c>
      <c r="N34" s="18">
        <v>0.5161290322580645</v>
      </c>
      <c r="O34" s="18">
        <v>0.51908396946564883</v>
      </c>
      <c r="P34" s="18">
        <v>0.22189349112426035</v>
      </c>
      <c r="Q34" s="18">
        <v>0.37142857142857144</v>
      </c>
      <c r="R34" s="32">
        <f>'1 - GAAP - Income Statement'!W30</f>
        <v>0.73134328358208955</v>
      </c>
      <c r="S34" s="32">
        <v>0.69500000000000006</v>
      </c>
      <c r="T34" s="32">
        <v>0.35672514619883</v>
      </c>
      <c r="U34" s="32">
        <v>-1.7450980392156901</v>
      </c>
      <c r="V34" s="32">
        <v>0.91194968553459099</v>
      </c>
    </row>
    <row r="35" spans="2:22" x14ac:dyDescent="0.25">
      <c r="B35" s="15" t="s">
        <v>278</v>
      </c>
      <c r="C35" s="41">
        <v>8</v>
      </c>
      <c r="D35" s="41">
        <v>10</v>
      </c>
      <c r="E35" s="41">
        <v>10</v>
      </c>
      <c r="F35" s="41">
        <v>16</v>
      </c>
      <c r="G35" s="41">
        <v>44</v>
      </c>
      <c r="H35" s="41">
        <v>5</v>
      </c>
      <c r="I35" s="41">
        <v>8</v>
      </c>
      <c r="J35" s="41">
        <v>5</v>
      </c>
      <c r="K35" s="41">
        <v>5</v>
      </c>
      <c r="L35" s="41">
        <v>23</v>
      </c>
      <c r="M35" s="41">
        <v>7</v>
      </c>
      <c r="N35" s="41">
        <v>9</v>
      </c>
      <c r="O35" s="41">
        <v>9</v>
      </c>
      <c r="P35" s="41">
        <v>8</v>
      </c>
      <c r="Q35" s="41">
        <v>33</v>
      </c>
      <c r="R35" s="10">
        <v>9</v>
      </c>
      <c r="S35" s="10">
        <v>6</v>
      </c>
      <c r="T35" s="10">
        <v>4</v>
      </c>
      <c r="U35" s="10">
        <v>5</v>
      </c>
      <c r="V35" s="10">
        <v>24</v>
      </c>
    </row>
    <row r="36" spans="2:22" x14ac:dyDescent="0.25">
      <c r="B36" s="15" t="s">
        <v>279</v>
      </c>
      <c r="C36" s="41">
        <v>0</v>
      </c>
      <c r="D36" s="41">
        <v>1</v>
      </c>
      <c r="E36" s="41">
        <v>1</v>
      </c>
      <c r="F36" s="41">
        <v>1</v>
      </c>
      <c r="G36" s="41">
        <v>3</v>
      </c>
      <c r="H36" s="41">
        <v>0</v>
      </c>
      <c r="I36" s="41">
        <v>1</v>
      </c>
      <c r="J36" s="41">
        <v>0</v>
      </c>
      <c r="K36" s="41">
        <v>0</v>
      </c>
      <c r="L36" s="41">
        <v>1</v>
      </c>
      <c r="M36" s="41">
        <v>1</v>
      </c>
      <c r="N36" s="41">
        <v>3</v>
      </c>
      <c r="O36" s="41">
        <v>1</v>
      </c>
      <c r="P36" s="41">
        <v>0</v>
      </c>
      <c r="Q36" s="41">
        <v>5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</row>
    <row r="37" spans="2:22" x14ac:dyDescent="0.25">
      <c r="B37" s="15" t="s">
        <v>280</v>
      </c>
      <c r="C37" s="41">
        <v>24</v>
      </c>
      <c r="D37" s="41">
        <v>18</v>
      </c>
      <c r="E37" s="41">
        <v>20</v>
      </c>
      <c r="F37" s="41">
        <v>19</v>
      </c>
      <c r="G37" s="41">
        <v>81</v>
      </c>
      <c r="H37" s="41">
        <v>21</v>
      </c>
      <c r="I37" s="41">
        <v>19</v>
      </c>
      <c r="J37" s="41">
        <v>13</v>
      </c>
      <c r="K37" s="41">
        <v>22</v>
      </c>
      <c r="L37" s="41">
        <v>75</v>
      </c>
      <c r="M37" s="41">
        <v>15</v>
      </c>
      <c r="N37" s="41">
        <v>20</v>
      </c>
      <c r="O37" s="41">
        <v>18</v>
      </c>
      <c r="P37" s="41">
        <v>24</v>
      </c>
      <c r="Q37" s="41">
        <v>77</v>
      </c>
      <c r="R37" s="41">
        <v>20</v>
      </c>
      <c r="S37" s="41">
        <v>15</v>
      </c>
      <c r="T37" s="41">
        <v>17</v>
      </c>
      <c r="U37" s="41">
        <v>19</v>
      </c>
      <c r="V37" s="41">
        <v>71</v>
      </c>
    </row>
    <row r="38" spans="2:22" x14ac:dyDescent="0.25">
      <c r="B38" s="15" t="s">
        <v>281</v>
      </c>
      <c r="C38" s="41">
        <v>2</v>
      </c>
      <c r="D38" s="41">
        <v>0</v>
      </c>
      <c r="E38" s="41">
        <v>2</v>
      </c>
      <c r="F38" s="41">
        <v>27</v>
      </c>
      <c r="G38" s="41">
        <v>31</v>
      </c>
      <c r="H38" s="41">
        <v>11</v>
      </c>
      <c r="I38" s="41">
        <v>1</v>
      </c>
      <c r="J38" s="41">
        <v>0</v>
      </c>
      <c r="K38" s="41">
        <v>2</v>
      </c>
      <c r="L38" s="41">
        <v>14</v>
      </c>
      <c r="M38" s="41">
        <v>0</v>
      </c>
      <c r="N38" s="41">
        <v>5</v>
      </c>
      <c r="O38" s="41">
        <v>0</v>
      </c>
      <c r="P38" s="41">
        <v>1</v>
      </c>
      <c r="Q38" s="41">
        <v>6</v>
      </c>
      <c r="R38" s="41">
        <v>0</v>
      </c>
      <c r="S38" s="41">
        <v>-2</v>
      </c>
      <c r="T38" s="41">
        <v>0</v>
      </c>
      <c r="U38" s="41">
        <v>1</v>
      </c>
      <c r="V38" s="41">
        <v>-1</v>
      </c>
    </row>
    <row r="39" spans="2:22" x14ac:dyDescent="0.25">
      <c r="B39" s="15" t="s">
        <v>282</v>
      </c>
      <c r="C39" s="41">
        <v>0</v>
      </c>
      <c r="D39" s="41">
        <v>1</v>
      </c>
      <c r="E39" s="41">
        <v>0</v>
      </c>
      <c r="F39" s="41">
        <v>0</v>
      </c>
      <c r="G39" s="41">
        <v>1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</row>
    <row r="40" spans="2:22" x14ac:dyDescent="0.25">
      <c r="B40" s="15" t="s">
        <v>320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</row>
    <row r="41" spans="2:22" x14ac:dyDescent="0.25">
      <c r="B41" s="15" t="s">
        <v>283</v>
      </c>
      <c r="C41" s="41">
        <v>0</v>
      </c>
      <c r="D41" s="41">
        <v>0</v>
      </c>
      <c r="E41" s="41">
        <v>2</v>
      </c>
      <c r="F41" s="41">
        <v>-3</v>
      </c>
      <c r="G41" s="41">
        <v>-1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</row>
    <row r="42" spans="2:22" x14ac:dyDescent="0.25">
      <c r="B42" s="15" t="s">
        <v>284</v>
      </c>
      <c r="C42" s="41">
        <v>9</v>
      </c>
      <c r="D42" s="41">
        <v>22</v>
      </c>
      <c r="E42" s="41">
        <v>-7</v>
      </c>
      <c r="F42" s="41">
        <v>1</v>
      </c>
      <c r="G42" s="41">
        <v>25</v>
      </c>
      <c r="H42" s="41">
        <v>0</v>
      </c>
      <c r="I42" s="41">
        <v>-10</v>
      </c>
      <c r="J42" s="41">
        <v>-10</v>
      </c>
      <c r="K42" s="41">
        <v>-6</v>
      </c>
      <c r="L42" s="41">
        <v>-26</v>
      </c>
      <c r="M42" s="41">
        <v>0</v>
      </c>
      <c r="N42" s="41">
        <v>1</v>
      </c>
      <c r="O42" s="41">
        <v>-6</v>
      </c>
      <c r="P42" s="41">
        <v>2</v>
      </c>
      <c r="Q42" s="41">
        <v>-3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</row>
    <row r="43" spans="2:22" x14ac:dyDescent="0.25">
      <c r="B43" s="15" t="s">
        <v>285</v>
      </c>
      <c r="C43" s="41">
        <v>0</v>
      </c>
      <c r="D43" s="41">
        <v>-2</v>
      </c>
      <c r="E43" s="41">
        <v>-4</v>
      </c>
      <c r="F43" s="41">
        <v>0</v>
      </c>
      <c r="G43" s="41">
        <v>-6</v>
      </c>
      <c r="H43" s="41">
        <v>-2</v>
      </c>
      <c r="I43" s="41">
        <v>0</v>
      </c>
      <c r="J43" s="41">
        <v>-1</v>
      </c>
      <c r="K43" s="41">
        <v>1</v>
      </c>
      <c r="L43" s="41">
        <v>-2</v>
      </c>
      <c r="M43" s="41">
        <v>1</v>
      </c>
      <c r="N43" s="41">
        <v>6</v>
      </c>
      <c r="O43" s="41">
        <v>1</v>
      </c>
      <c r="P43" s="41">
        <v>1</v>
      </c>
      <c r="Q43" s="41">
        <v>9</v>
      </c>
      <c r="R43" s="41">
        <v>0</v>
      </c>
      <c r="S43" s="41">
        <v>-1</v>
      </c>
      <c r="T43" s="41">
        <v>0</v>
      </c>
      <c r="U43" s="41">
        <v>2</v>
      </c>
      <c r="V43" s="41">
        <v>1</v>
      </c>
    </row>
    <row r="44" spans="2:22" x14ac:dyDescent="0.25">
      <c r="B44" s="15" t="s">
        <v>286</v>
      </c>
      <c r="C44" s="41">
        <v>0</v>
      </c>
      <c r="D44" s="41">
        <v>0</v>
      </c>
      <c r="E44" s="41">
        <v>1</v>
      </c>
      <c r="F44" s="41">
        <v>3</v>
      </c>
      <c r="G44" s="41">
        <v>4</v>
      </c>
      <c r="H44" s="41">
        <v>1</v>
      </c>
      <c r="I44" s="41">
        <v>0</v>
      </c>
      <c r="J44" s="41">
        <v>0</v>
      </c>
      <c r="K44" s="41">
        <v>0</v>
      </c>
      <c r="L44" s="41">
        <v>1</v>
      </c>
      <c r="M44" s="41">
        <v>0</v>
      </c>
      <c r="N44" s="41">
        <v>0</v>
      </c>
      <c r="O44" s="41">
        <v>2</v>
      </c>
      <c r="P44" s="41">
        <v>-1</v>
      </c>
      <c r="Q44" s="41">
        <v>1</v>
      </c>
      <c r="R44" s="41">
        <v>4</v>
      </c>
      <c r="S44" s="41">
        <v>0</v>
      </c>
      <c r="T44" s="41">
        <v>0</v>
      </c>
      <c r="U44" s="41">
        <v>1</v>
      </c>
      <c r="V44" s="41">
        <v>5</v>
      </c>
    </row>
    <row r="45" spans="2:22" x14ac:dyDescent="0.25">
      <c r="B45" s="15" t="s">
        <v>287</v>
      </c>
      <c r="C45" s="41">
        <v>0</v>
      </c>
      <c r="D45" s="41">
        <v>0</v>
      </c>
      <c r="E45" s="41">
        <v>0</v>
      </c>
      <c r="F45" s="41">
        <v>411</v>
      </c>
      <c r="G45" s="41">
        <v>411</v>
      </c>
      <c r="H45" s="41">
        <v>-3</v>
      </c>
      <c r="I45" s="41">
        <v>35</v>
      </c>
      <c r="J45" s="41">
        <v>5</v>
      </c>
      <c r="K45" s="41">
        <v>169</v>
      </c>
      <c r="L45" s="41">
        <v>206</v>
      </c>
      <c r="M45" s="41">
        <v>0</v>
      </c>
      <c r="N45" s="41">
        <v>-5</v>
      </c>
      <c r="O45" s="41">
        <v>2</v>
      </c>
      <c r="P45" s="41">
        <v>-46</v>
      </c>
      <c r="Q45" s="41">
        <v>-49</v>
      </c>
      <c r="R45" s="41">
        <v>-2</v>
      </c>
      <c r="S45" s="41">
        <v>-16</v>
      </c>
      <c r="T45" s="41">
        <v>3</v>
      </c>
      <c r="U45" s="41">
        <v>-28</v>
      </c>
      <c r="V45" s="41">
        <v>-43</v>
      </c>
    </row>
    <row r="46" spans="2:22" ht="11" thickBot="1" x14ac:dyDescent="0.3">
      <c r="B46" s="15" t="s">
        <v>288</v>
      </c>
      <c r="C46" s="48">
        <v>62</v>
      </c>
      <c r="D46" s="48">
        <v>76</v>
      </c>
      <c r="E46" s="48">
        <v>66</v>
      </c>
      <c r="F46" s="48">
        <v>70</v>
      </c>
      <c r="G46" s="48">
        <v>274</v>
      </c>
      <c r="H46" s="48">
        <v>69</v>
      </c>
      <c r="I46" s="48">
        <v>83</v>
      </c>
      <c r="J46" s="48">
        <v>84</v>
      </c>
      <c r="K46" s="48">
        <v>79</v>
      </c>
      <c r="L46" s="48">
        <v>315</v>
      </c>
      <c r="M46" s="48">
        <v>67</v>
      </c>
      <c r="N46" s="48">
        <v>87</v>
      </c>
      <c r="O46" s="48">
        <v>95</v>
      </c>
      <c r="P46" s="48">
        <v>64</v>
      </c>
      <c r="Q46" s="48">
        <v>313</v>
      </c>
      <c r="R46" s="80">
        <v>80</v>
      </c>
      <c r="S46" s="80">
        <v>93</v>
      </c>
      <c r="T46" s="80">
        <v>85</v>
      </c>
      <c r="U46" s="80">
        <v>89</v>
      </c>
      <c r="V46" s="80">
        <v>347</v>
      </c>
    </row>
    <row r="47" spans="2:22" ht="11" thickTop="1" x14ac:dyDescent="0.25">
      <c r="B47" s="17" t="s">
        <v>289</v>
      </c>
      <c r="C47" s="18">
        <v>0.2551440329218107</v>
      </c>
      <c r="D47" s="18">
        <v>0.30645161290322581</v>
      </c>
      <c r="E47" s="18">
        <v>0.23741007194244604</v>
      </c>
      <c r="F47" s="18">
        <v>0.23178807947019867</v>
      </c>
      <c r="G47" s="18">
        <v>0.25583566760037346</v>
      </c>
      <c r="H47" s="18">
        <v>0.34328358208955223</v>
      </c>
      <c r="I47" s="18">
        <v>0.36725663716814161</v>
      </c>
      <c r="J47" s="18">
        <v>0.35897435897435898</v>
      </c>
      <c r="K47" s="18">
        <v>0.29924242424242425</v>
      </c>
      <c r="L47" s="18">
        <v>0.34054054054054056</v>
      </c>
      <c r="M47" s="18">
        <v>0.33004926108374383</v>
      </c>
      <c r="N47" s="18">
        <v>0.33333333333333331</v>
      </c>
      <c r="O47" s="18">
        <v>0.35055350553505538</v>
      </c>
      <c r="P47" s="18">
        <v>0.29357798165137616</v>
      </c>
      <c r="Q47" s="18">
        <v>0.3284365162644281</v>
      </c>
      <c r="R47" s="32">
        <v>0.38500000000000001</v>
      </c>
      <c r="S47" s="32">
        <v>0.37700000000000006</v>
      </c>
      <c r="T47" s="32">
        <v>0.33203125</v>
      </c>
      <c r="U47" s="32">
        <v>0.39555555555555599</v>
      </c>
      <c r="V47" s="32">
        <v>0.37072649572649602</v>
      </c>
    </row>
    <row r="48" spans="2:22" x14ac:dyDescent="0.25">
      <c r="B48" s="65"/>
      <c r="C48" s="65"/>
      <c r="D48" s="65"/>
      <c r="E48" s="65"/>
      <c r="F48" s="65"/>
      <c r="G48" s="65"/>
      <c r="H48" s="65"/>
      <c r="I48" s="65"/>
      <c r="J48" s="65"/>
      <c r="K48" s="87"/>
      <c r="L48" s="88"/>
      <c r="Q48" s="41"/>
    </row>
    <row r="49" spans="2:22" ht="21.5" thickBot="1" x14ac:dyDescent="0.3">
      <c r="B49" s="124" t="s">
        <v>290</v>
      </c>
      <c r="C49" s="123" t="s">
        <v>17</v>
      </c>
      <c r="D49" s="123" t="s">
        <v>18</v>
      </c>
      <c r="E49" s="123" t="s">
        <v>19</v>
      </c>
      <c r="F49" s="123" t="s">
        <v>20</v>
      </c>
      <c r="G49" s="123" t="s">
        <v>21</v>
      </c>
      <c r="H49" s="123" t="s">
        <v>22</v>
      </c>
      <c r="I49" s="123" t="s">
        <v>23</v>
      </c>
      <c r="J49" s="123" t="s">
        <v>24</v>
      </c>
      <c r="K49" s="123" t="s">
        <v>25</v>
      </c>
      <c r="L49" s="123" t="s">
        <v>26</v>
      </c>
      <c r="M49" s="123" t="s">
        <v>27</v>
      </c>
      <c r="N49" s="123" t="s">
        <v>28</v>
      </c>
      <c r="O49" s="123" t="s">
        <v>29</v>
      </c>
      <c r="P49" s="123" t="s">
        <v>30</v>
      </c>
      <c r="Q49" s="123" t="s">
        <v>31</v>
      </c>
      <c r="R49" s="123" t="s">
        <v>32</v>
      </c>
      <c r="S49" s="123" t="s">
        <v>33</v>
      </c>
      <c r="T49" s="123" t="s">
        <v>318</v>
      </c>
      <c r="U49" s="123" t="s">
        <v>325</v>
      </c>
      <c r="V49" s="123" t="s">
        <v>326</v>
      </c>
    </row>
    <row r="50" spans="2:22" x14ac:dyDescent="0.25">
      <c r="B50" s="15" t="s">
        <v>291</v>
      </c>
      <c r="C50" s="41">
        <v>102</v>
      </c>
      <c r="D50" s="41">
        <v>27</v>
      </c>
      <c r="E50" s="41">
        <v>59</v>
      </c>
      <c r="F50" s="41">
        <v>-756</v>
      </c>
      <c r="G50" s="41">
        <v>-568</v>
      </c>
      <c r="H50" s="41">
        <v>36</v>
      </c>
      <c r="I50" s="41">
        <v>99</v>
      </c>
      <c r="J50" s="41">
        <v>156</v>
      </c>
      <c r="K50" s="41">
        <v>-200</v>
      </c>
      <c r="L50" s="41">
        <v>91</v>
      </c>
      <c r="M50" s="41">
        <v>26</v>
      </c>
      <c r="N50" s="41">
        <v>42</v>
      </c>
      <c r="O50" s="41">
        <v>57</v>
      </c>
      <c r="P50" s="41">
        <v>264</v>
      </c>
      <c r="Q50" s="41">
        <v>389</v>
      </c>
      <c r="R50" s="10">
        <v>16</v>
      </c>
      <c r="S50" s="10">
        <v>36</v>
      </c>
      <c r="T50" s="10">
        <v>107</v>
      </c>
      <c r="U50" s="41">
        <v>-141</v>
      </c>
      <c r="V50" s="10">
        <v>18</v>
      </c>
    </row>
    <row r="51" spans="2:22" x14ac:dyDescent="0.25">
      <c r="B51" s="15" t="s">
        <v>42</v>
      </c>
      <c r="C51" s="41">
        <v>25</v>
      </c>
      <c r="D51" s="41">
        <v>43</v>
      </c>
      <c r="E51" s="41">
        <v>39</v>
      </c>
      <c r="F51" s="41">
        <v>65</v>
      </c>
      <c r="G51" s="41">
        <v>172</v>
      </c>
      <c r="H51" s="41">
        <v>15</v>
      </c>
      <c r="I51" s="41">
        <v>27</v>
      </c>
      <c r="J51" s="41">
        <v>31</v>
      </c>
      <c r="K51" s="41">
        <v>15</v>
      </c>
      <c r="L51" s="41">
        <v>88</v>
      </c>
      <c r="M51" s="41">
        <v>32</v>
      </c>
      <c r="N51" s="41">
        <v>33</v>
      </c>
      <c r="O51" s="41">
        <v>34</v>
      </c>
      <c r="P51" s="41">
        <v>21</v>
      </c>
      <c r="Q51" s="41">
        <v>120</v>
      </c>
      <c r="R51" s="10">
        <v>28</v>
      </c>
      <c r="S51" s="10">
        <v>29</v>
      </c>
      <c r="T51" s="10">
        <v>16</v>
      </c>
      <c r="U51" s="10">
        <v>18</v>
      </c>
      <c r="V51" s="10">
        <v>91</v>
      </c>
    </row>
    <row r="52" spans="2:22" x14ac:dyDescent="0.25">
      <c r="B52" s="15" t="s">
        <v>292</v>
      </c>
      <c r="C52" s="41">
        <v>2</v>
      </c>
      <c r="D52" s="41">
        <v>3</v>
      </c>
      <c r="E52" s="41">
        <v>5</v>
      </c>
      <c r="F52" s="41">
        <v>3</v>
      </c>
      <c r="G52" s="41">
        <v>13</v>
      </c>
      <c r="H52" s="41">
        <v>1</v>
      </c>
      <c r="I52" s="41">
        <v>2</v>
      </c>
      <c r="J52" s="41">
        <v>2</v>
      </c>
      <c r="K52" s="41">
        <v>1</v>
      </c>
      <c r="L52" s="41">
        <v>6</v>
      </c>
      <c r="M52" s="41">
        <v>6</v>
      </c>
      <c r="N52" s="41">
        <v>12</v>
      </c>
      <c r="O52" s="41">
        <v>2</v>
      </c>
      <c r="P52" s="41">
        <v>0</v>
      </c>
      <c r="Q52" s="41">
        <v>20</v>
      </c>
      <c r="R52" s="10">
        <v>1</v>
      </c>
      <c r="S52" s="10">
        <v>1</v>
      </c>
      <c r="T52" s="10">
        <v>0</v>
      </c>
      <c r="U52" s="10">
        <v>1</v>
      </c>
      <c r="V52" s="10">
        <v>3</v>
      </c>
    </row>
    <row r="53" spans="2:22" x14ac:dyDescent="0.25">
      <c r="B53" s="15" t="s">
        <v>264</v>
      </c>
      <c r="C53" s="41">
        <v>80</v>
      </c>
      <c r="D53" s="41">
        <v>83</v>
      </c>
      <c r="E53" s="41">
        <v>80</v>
      </c>
      <c r="F53" s="41">
        <v>78</v>
      </c>
      <c r="G53" s="41">
        <v>321</v>
      </c>
      <c r="H53" s="41">
        <v>68</v>
      </c>
      <c r="I53" s="41">
        <v>70</v>
      </c>
      <c r="J53" s="41">
        <v>75</v>
      </c>
      <c r="K53" s="41">
        <v>66</v>
      </c>
      <c r="L53" s="41">
        <v>279</v>
      </c>
      <c r="M53" s="41">
        <v>72</v>
      </c>
      <c r="N53" s="41">
        <v>69</v>
      </c>
      <c r="O53" s="41">
        <v>69</v>
      </c>
      <c r="P53" s="41">
        <v>61</v>
      </c>
      <c r="Q53" s="41">
        <v>271</v>
      </c>
      <c r="R53" s="10">
        <v>67</v>
      </c>
      <c r="S53" s="10">
        <v>73</v>
      </c>
      <c r="T53" s="10">
        <v>70</v>
      </c>
      <c r="U53" s="10">
        <v>68</v>
      </c>
      <c r="V53" s="10">
        <v>278</v>
      </c>
    </row>
    <row r="54" spans="2:22" x14ac:dyDescent="0.25">
      <c r="B54" s="15" t="s">
        <v>265</v>
      </c>
      <c r="C54" s="41">
        <v>8</v>
      </c>
      <c r="D54" s="41">
        <v>0</v>
      </c>
      <c r="E54" s="41">
        <v>9</v>
      </c>
      <c r="F54" s="41">
        <v>-2</v>
      </c>
      <c r="G54" s="41">
        <v>15</v>
      </c>
      <c r="H54" s="41">
        <v>0</v>
      </c>
      <c r="I54" s="41">
        <v>1</v>
      </c>
      <c r="J54" s="41">
        <v>2</v>
      </c>
      <c r="K54" s="41">
        <v>-1</v>
      </c>
      <c r="L54" s="41">
        <v>2</v>
      </c>
      <c r="M54" s="41">
        <v>0</v>
      </c>
      <c r="N54" s="41">
        <v>-5</v>
      </c>
      <c r="O54" s="41">
        <v>0</v>
      </c>
      <c r="P54" s="41">
        <v>1</v>
      </c>
      <c r="Q54" s="41">
        <v>-4</v>
      </c>
      <c r="R54" s="41">
        <v>2</v>
      </c>
      <c r="S54" s="41">
        <v>2</v>
      </c>
      <c r="T54" s="41">
        <v>-34</v>
      </c>
      <c r="U54" s="41">
        <v>-4</v>
      </c>
      <c r="V54" s="41">
        <v>-34</v>
      </c>
    </row>
    <row r="55" spans="2:22" x14ac:dyDescent="0.25">
      <c r="B55" s="15" t="s">
        <v>266</v>
      </c>
      <c r="C55" s="41">
        <v>0</v>
      </c>
      <c r="D55" s="41">
        <v>7</v>
      </c>
      <c r="E55" s="41">
        <v>0</v>
      </c>
      <c r="F55" s="41">
        <v>0</v>
      </c>
      <c r="G55" s="41">
        <v>7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</row>
    <row r="56" spans="2:22" x14ac:dyDescent="0.25">
      <c r="B56" s="15" t="s">
        <v>321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1</v>
      </c>
      <c r="U56" s="41">
        <v>0</v>
      </c>
      <c r="V56" s="41">
        <v>1</v>
      </c>
    </row>
    <row r="57" spans="2:22" x14ac:dyDescent="0.25">
      <c r="B57" s="15" t="s">
        <v>268</v>
      </c>
      <c r="C57" s="41">
        <v>0</v>
      </c>
      <c r="D57" s="41">
        <v>0</v>
      </c>
      <c r="E57" s="41">
        <v>7</v>
      </c>
      <c r="F57" s="41">
        <v>23</v>
      </c>
      <c r="G57" s="41">
        <v>30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</row>
    <row r="58" spans="2:22" x14ac:dyDescent="0.25">
      <c r="B58" s="15" t="s">
        <v>267</v>
      </c>
      <c r="C58" s="41">
        <v>0</v>
      </c>
      <c r="D58" s="41">
        <v>0</v>
      </c>
      <c r="E58" s="41">
        <v>7</v>
      </c>
      <c r="F58" s="41">
        <v>8</v>
      </c>
      <c r="G58" s="41">
        <v>15</v>
      </c>
      <c r="H58" s="41">
        <v>6</v>
      </c>
      <c r="I58" s="41">
        <v>2</v>
      </c>
      <c r="J58" s="41">
        <v>0</v>
      </c>
      <c r="K58" s="41">
        <v>0</v>
      </c>
      <c r="L58" s="41">
        <v>8</v>
      </c>
      <c r="M58" s="41">
        <v>0</v>
      </c>
      <c r="N58" s="41">
        <v>0</v>
      </c>
      <c r="O58" s="41">
        <v>10</v>
      </c>
      <c r="P58" s="41">
        <v>6</v>
      </c>
      <c r="Q58" s="41">
        <v>16</v>
      </c>
      <c r="R58" s="41">
        <v>10</v>
      </c>
      <c r="S58" s="41">
        <v>0</v>
      </c>
      <c r="T58" s="41">
        <v>0</v>
      </c>
      <c r="U58" s="41">
        <v>2</v>
      </c>
      <c r="V58" s="41">
        <v>12</v>
      </c>
    </row>
    <row r="59" spans="2:22" x14ac:dyDescent="0.25">
      <c r="B59" s="15" t="s">
        <v>269</v>
      </c>
      <c r="C59" s="41">
        <v>-38</v>
      </c>
      <c r="D59" s="41">
        <v>10</v>
      </c>
      <c r="E59" s="41">
        <v>16</v>
      </c>
      <c r="F59" s="41">
        <v>-203</v>
      </c>
      <c r="G59" s="41">
        <v>-215</v>
      </c>
      <c r="H59" s="41">
        <v>5</v>
      </c>
      <c r="I59" s="41">
        <v>-23</v>
      </c>
      <c r="J59" s="41">
        <v>-94</v>
      </c>
      <c r="K59" s="41">
        <v>23</v>
      </c>
      <c r="L59" s="41">
        <v>-89</v>
      </c>
      <c r="M59" s="41">
        <v>0</v>
      </c>
      <c r="N59" s="41">
        <v>-6</v>
      </c>
      <c r="O59" s="41">
        <v>-2</v>
      </c>
      <c r="P59" s="58">
        <v>-2</v>
      </c>
      <c r="Q59" s="41">
        <v>-10</v>
      </c>
      <c r="R59" s="41">
        <v>0</v>
      </c>
      <c r="S59" s="41">
        <v>-1</v>
      </c>
      <c r="T59" s="41">
        <v>0</v>
      </c>
      <c r="U59" s="41">
        <v>0</v>
      </c>
      <c r="V59" s="41">
        <v>-1</v>
      </c>
    </row>
    <row r="60" spans="2:22" x14ac:dyDescent="0.25">
      <c r="B60" s="15" t="s">
        <v>271</v>
      </c>
      <c r="C60" s="41">
        <v>1</v>
      </c>
      <c r="D60" s="41">
        <v>-3</v>
      </c>
      <c r="E60" s="41">
        <v>-12</v>
      </c>
      <c r="F60" s="41">
        <v>-1</v>
      </c>
      <c r="G60" s="41">
        <v>-15</v>
      </c>
      <c r="H60" s="41">
        <v>-4</v>
      </c>
      <c r="I60" s="41">
        <v>0</v>
      </c>
      <c r="J60" s="41">
        <v>-1</v>
      </c>
      <c r="K60" s="41">
        <v>0</v>
      </c>
      <c r="L60" s="41">
        <v>-5</v>
      </c>
      <c r="M60" s="41">
        <v>1</v>
      </c>
      <c r="N60" s="41">
        <v>21</v>
      </c>
      <c r="O60" s="41">
        <v>2</v>
      </c>
      <c r="P60" s="58">
        <v>-10</v>
      </c>
      <c r="Q60" s="41">
        <v>14</v>
      </c>
      <c r="R60" s="41">
        <v>0</v>
      </c>
      <c r="S60" s="41">
        <v>-6</v>
      </c>
      <c r="T60" s="41">
        <v>0</v>
      </c>
      <c r="U60" s="41">
        <v>5</v>
      </c>
      <c r="V60" s="41">
        <v>-1</v>
      </c>
    </row>
    <row r="61" spans="2:22" x14ac:dyDescent="0.25">
      <c r="B61" s="15" t="s">
        <v>293</v>
      </c>
      <c r="C61" s="41">
        <v>0</v>
      </c>
      <c r="D61" s="41">
        <v>1</v>
      </c>
      <c r="E61" s="41">
        <v>0</v>
      </c>
      <c r="F61" s="41">
        <v>1137</v>
      </c>
      <c r="G61" s="41">
        <v>1138</v>
      </c>
      <c r="H61" s="41">
        <v>0</v>
      </c>
      <c r="I61" s="41">
        <v>0</v>
      </c>
      <c r="J61" s="41">
        <v>0</v>
      </c>
      <c r="K61" s="41">
        <v>334</v>
      </c>
      <c r="L61" s="41">
        <v>334</v>
      </c>
      <c r="M61" s="41">
        <v>0</v>
      </c>
      <c r="N61" s="41">
        <v>0</v>
      </c>
      <c r="O61" s="41">
        <v>0</v>
      </c>
      <c r="P61" s="41">
        <v>-165</v>
      </c>
      <c r="Q61" s="41">
        <v>-165</v>
      </c>
      <c r="R61" s="41">
        <v>0</v>
      </c>
      <c r="S61" s="41">
        <v>0</v>
      </c>
      <c r="T61" s="41">
        <v>9</v>
      </c>
      <c r="U61" s="41">
        <v>121</v>
      </c>
      <c r="V61" s="41">
        <v>130</v>
      </c>
    </row>
    <row r="62" spans="2:22" x14ac:dyDescent="0.25">
      <c r="B62" s="15" t="s">
        <v>294</v>
      </c>
      <c r="C62" s="41">
        <v>0</v>
      </c>
      <c r="D62" s="41">
        <v>0</v>
      </c>
      <c r="E62" s="41">
        <v>0</v>
      </c>
      <c r="F62" s="41">
        <v>-120</v>
      </c>
      <c r="G62" s="41">
        <v>-120</v>
      </c>
      <c r="H62" s="41">
        <v>3</v>
      </c>
      <c r="I62" s="41">
        <v>-35</v>
      </c>
      <c r="J62" s="41">
        <v>-5</v>
      </c>
      <c r="K62" s="41">
        <v>-60</v>
      </c>
      <c r="L62" s="41">
        <v>-97</v>
      </c>
      <c r="M62" s="41">
        <v>0</v>
      </c>
      <c r="N62" s="41">
        <v>5</v>
      </c>
      <c r="O62" s="41">
        <v>-2</v>
      </c>
      <c r="P62" s="41">
        <v>-20</v>
      </c>
      <c r="Q62" s="41">
        <v>-17</v>
      </c>
      <c r="R62" s="41">
        <v>2</v>
      </c>
      <c r="S62" s="41">
        <v>16</v>
      </c>
      <c r="T62" s="41">
        <v>-1</v>
      </c>
      <c r="U62" s="41">
        <v>63</v>
      </c>
      <c r="V62" s="41">
        <v>80</v>
      </c>
    </row>
    <row r="63" spans="2:22" ht="11" thickBot="1" x14ac:dyDescent="0.3">
      <c r="B63" s="15" t="s">
        <v>295</v>
      </c>
      <c r="C63" s="48">
        <v>180</v>
      </c>
      <c r="D63" s="48">
        <v>171</v>
      </c>
      <c r="E63" s="48">
        <v>210</v>
      </c>
      <c r="F63" s="48">
        <v>232</v>
      </c>
      <c r="G63" s="48">
        <v>793</v>
      </c>
      <c r="H63" s="48">
        <v>130</v>
      </c>
      <c r="I63" s="48">
        <v>143</v>
      </c>
      <c r="J63" s="48">
        <v>166</v>
      </c>
      <c r="K63" s="48">
        <v>178</v>
      </c>
      <c r="L63" s="48">
        <v>617</v>
      </c>
      <c r="M63" s="48">
        <v>137</v>
      </c>
      <c r="N63" s="48">
        <v>171</v>
      </c>
      <c r="O63" s="48">
        <v>170</v>
      </c>
      <c r="P63" s="48">
        <v>156</v>
      </c>
      <c r="Q63" s="48">
        <v>634</v>
      </c>
      <c r="R63" s="80">
        <v>126</v>
      </c>
      <c r="S63" s="80">
        <v>150</v>
      </c>
      <c r="T63" s="80">
        <v>168</v>
      </c>
      <c r="U63" s="80">
        <v>133</v>
      </c>
      <c r="V63" s="80">
        <v>577</v>
      </c>
    </row>
    <row r="64" spans="2:22" ht="11" thickTop="1" x14ac:dyDescent="0.25"/>
    <row r="65" spans="1:22" ht="21.5" thickBot="1" x14ac:dyDescent="0.3">
      <c r="B65" s="124" t="s">
        <v>296</v>
      </c>
      <c r="C65" s="123" t="s">
        <v>17</v>
      </c>
      <c r="D65" s="123" t="s">
        <v>18</v>
      </c>
      <c r="E65" s="123" t="s">
        <v>19</v>
      </c>
      <c r="F65" s="123" t="s">
        <v>20</v>
      </c>
      <c r="G65" s="123" t="s">
        <v>21</v>
      </c>
      <c r="H65" s="123" t="s">
        <v>22</v>
      </c>
      <c r="I65" s="123" t="s">
        <v>23</v>
      </c>
      <c r="J65" s="123" t="s">
        <v>24</v>
      </c>
      <c r="K65" s="123" t="s">
        <v>25</v>
      </c>
      <c r="L65" s="123" t="s">
        <v>26</v>
      </c>
      <c r="M65" s="123" t="s">
        <v>27</v>
      </c>
      <c r="N65" s="123" t="s">
        <v>28</v>
      </c>
      <c r="O65" s="123" t="s">
        <v>29</v>
      </c>
      <c r="P65" s="123" t="s">
        <v>30</v>
      </c>
      <c r="Q65" s="123" t="s">
        <v>31</v>
      </c>
      <c r="R65" s="123" t="s">
        <v>32</v>
      </c>
      <c r="S65" s="123" t="s">
        <v>33</v>
      </c>
      <c r="T65" s="123" t="s">
        <v>318</v>
      </c>
      <c r="U65" s="123" t="s">
        <v>325</v>
      </c>
      <c r="V65" s="123" t="s">
        <v>326</v>
      </c>
    </row>
    <row r="66" spans="1:22" x14ac:dyDescent="0.25">
      <c r="A66" s="15"/>
      <c r="B66" s="15" t="s">
        <v>297</v>
      </c>
      <c r="C66" s="29">
        <v>0.43</v>
      </c>
      <c r="D66" s="29">
        <v>0.12</v>
      </c>
      <c r="E66" s="29">
        <v>0.25</v>
      </c>
      <c r="F66" s="29">
        <v>-3.38</v>
      </c>
      <c r="G66" s="29">
        <v>-2.48</v>
      </c>
      <c r="H66" s="29">
        <v>0.17</v>
      </c>
      <c r="I66" s="29">
        <v>0.49</v>
      </c>
      <c r="J66" s="29">
        <v>0.81</v>
      </c>
      <c r="K66" s="29">
        <v>-1.1000000000000001</v>
      </c>
      <c r="L66" s="29">
        <v>0.46</v>
      </c>
      <c r="M66" s="29">
        <v>0.14000000000000001</v>
      </c>
      <c r="N66" s="29">
        <v>0.23</v>
      </c>
      <c r="O66" s="29">
        <v>0.31</v>
      </c>
      <c r="P66" s="29">
        <v>1.4282622808915819</v>
      </c>
      <c r="Q66" s="29">
        <v>2.1036123729180187</v>
      </c>
      <c r="R66" s="29">
        <v>0.09</v>
      </c>
      <c r="S66" s="29">
        <v>0.2</v>
      </c>
      <c r="T66" s="29">
        <v>0.61</v>
      </c>
      <c r="U66" s="29">
        <v>-0.83764034931384801</v>
      </c>
      <c r="V66" s="29">
        <v>0.1</v>
      </c>
    </row>
    <row r="67" spans="1:22" x14ac:dyDescent="0.25">
      <c r="A67" s="15"/>
      <c r="B67" s="15" t="s">
        <v>42</v>
      </c>
      <c r="C67" s="89">
        <v>0.10530749789385004</v>
      </c>
      <c r="D67" s="89">
        <v>0.18439108061749573</v>
      </c>
      <c r="E67" s="89">
        <v>0.16738197424892703</v>
      </c>
      <c r="F67" s="89">
        <v>0.29030817329164804</v>
      </c>
      <c r="G67" s="89">
        <v>0.75109170305676853</v>
      </c>
      <c r="H67" s="89">
        <v>7.015902712815715E-2</v>
      </c>
      <c r="I67" s="89">
        <v>0.13293943870014771</v>
      </c>
      <c r="J67" s="89">
        <v>0.16154247003647731</v>
      </c>
      <c r="K67" s="89">
        <v>8.2827167310877969E-2</v>
      </c>
      <c r="L67" s="89">
        <v>0.44265593561368205</v>
      </c>
      <c r="M67" s="89">
        <v>0.17495899398578457</v>
      </c>
      <c r="N67" s="89">
        <v>0.17946486839242984</v>
      </c>
      <c r="O67" s="89">
        <v>0.18398268398268397</v>
      </c>
      <c r="P67" s="89">
        <v>0.11361177234364855</v>
      </c>
      <c r="Q67" s="89">
        <v>0.64892926670992868</v>
      </c>
      <c r="R67" s="89">
        <v>0.14509220482935337</v>
      </c>
      <c r="S67" s="89">
        <v>0.16</v>
      </c>
      <c r="T67" s="89">
        <v>0.09</v>
      </c>
      <c r="U67" s="89">
        <v>0.104420466411417</v>
      </c>
      <c r="V67" s="89">
        <v>0.51</v>
      </c>
    </row>
    <row r="68" spans="1:22" x14ac:dyDescent="0.25">
      <c r="A68" s="15"/>
      <c r="B68" s="15" t="s">
        <v>292</v>
      </c>
      <c r="C68" s="89">
        <v>8.4245998315080027E-3</v>
      </c>
      <c r="D68" s="89">
        <v>1.2864493996569469E-2</v>
      </c>
      <c r="E68" s="89">
        <v>2.1459227467811159E-2</v>
      </c>
      <c r="F68" s="89">
        <v>1.3398838767306832E-2</v>
      </c>
      <c r="G68" s="89">
        <v>5.6768558951965066E-2</v>
      </c>
      <c r="H68" s="89">
        <v>4.6772684752104769E-3</v>
      </c>
      <c r="I68" s="89">
        <v>9.8473658296405718E-3</v>
      </c>
      <c r="J68" s="89">
        <v>1.0422094841063054E-2</v>
      </c>
      <c r="K68" s="89">
        <v>5.5218111540585313E-3</v>
      </c>
      <c r="L68" s="89">
        <v>3.0181086519114688E-2</v>
      </c>
      <c r="M68" s="89">
        <v>3.2804811372334611E-2</v>
      </c>
      <c r="N68" s="89">
        <v>6.5259952142701763E-2</v>
      </c>
      <c r="O68" s="89">
        <v>1.0822510822510822E-2</v>
      </c>
      <c r="P68" s="89">
        <v>0</v>
      </c>
      <c r="Q68" s="89">
        <v>0.10934937124111536</v>
      </c>
      <c r="R68" s="89">
        <v>5.2394448646953095E-3</v>
      </c>
      <c r="S68" s="89">
        <v>0.01</v>
      </c>
      <c r="T68" s="89">
        <v>0</v>
      </c>
      <c r="U68" s="89">
        <v>5.8011370228564802E-3</v>
      </c>
      <c r="V68" s="89">
        <v>0.02</v>
      </c>
    </row>
    <row r="69" spans="1:22" x14ac:dyDescent="0.25">
      <c r="A69" s="15"/>
      <c r="B69" s="15" t="s">
        <v>264</v>
      </c>
      <c r="C69" s="89">
        <v>0.33698399326032014</v>
      </c>
      <c r="D69" s="89">
        <v>0.355917667238422</v>
      </c>
      <c r="E69" s="89">
        <v>0.34334763948497854</v>
      </c>
      <c r="F69" s="89">
        <v>0.34</v>
      </c>
      <c r="G69" s="89">
        <v>1.3762492999837208</v>
      </c>
      <c r="H69" s="89">
        <v>0.31805425631431244</v>
      </c>
      <c r="I69" s="89">
        <v>0.34465780403742002</v>
      </c>
      <c r="J69" s="89">
        <v>0.39082855653986448</v>
      </c>
      <c r="K69" s="89">
        <v>0.36443953616786307</v>
      </c>
      <c r="L69" s="89">
        <v>1.4034205231388328</v>
      </c>
      <c r="M69" s="89">
        <v>0.39365773646801527</v>
      </c>
      <c r="N69" s="89">
        <v>0.37524472482053511</v>
      </c>
      <c r="O69" s="89">
        <v>0.37337662337662336</v>
      </c>
      <c r="P69" s="89">
        <v>0.33001514823631251</v>
      </c>
      <c r="Q69" s="89">
        <v>1.47</v>
      </c>
      <c r="R69" s="89">
        <v>0.36</v>
      </c>
      <c r="S69" s="89">
        <v>0.41</v>
      </c>
      <c r="T69" s="89">
        <v>0.4</v>
      </c>
      <c r="U69" s="89">
        <v>0.39447731755424098</v>
      </c>
      <c r="V69" s="89">
        <v>1.56</v>
      </c>
    </row>
    <row r="70" spans="1:22" x14ac:dyDescent="0.25">
      <c r="A70" s="15"/>
      <c r="B70" s="15" t="s">
        <v>265</v>
      </c>
      <c r="C70" s="89">
        <v>3.3698399326032011E-2</v>
      </c>
      <c r="D70" s="89">
        <v>0</v>
      </c>
      <c r="E70" s="89">
        <v>3.8626609442060089E-2</v>
      </c>
      <c r="F70" s="89">
        <v>-8.9325591782045549E-3</v>
      </c>
      <c r="G70" s="89">
        <v>6.3392449589887545E-2</v>
      </c>
      <c r="H70" s="89">
        <v>0</v>
      </c>
      <c r="I70" s="89">
        <v>4.9236829148202859E-3</v>
      </c>
      <c r="J70" s="89">
        <v>1.0422094841063054E-2</v>
      </c>
      <c r="K70" s="89">
        <v>-5.5218111540585313E-3</v>
      </c>
      <c r="L70" s="89">
        <v>1.0060362173038229E-2</v>
      </c>
      <c r="M70" s="89">
        <v>0</v>
      </c>
      <c r="N70" s="89">
        <v>-2.7191646726125736E-2</v>
      </c>
      <c r="O70" s="89">
        <v>0</v>
      </c>
      <c r="P70" s="89">
        <v>5.4100843973165979E-3</v>
      </c>
      <c r="Q70" s="89">
        <v>-2.1869874248223072E-2</v>
      </c>
      <c r="R70" s="89">
        <v>9.7583619502063478E-3</v>
      </c>
      <c r="S70" s="89">
        <v>0.01</v>
      </c>
      <c r="T70" s="89">
        <v>-0.19</v>
      </c>
      <c r="U70" s="89">
        <v>-2.32045480914259E-2</v>
      </c>
      <c r="V70" s="89">
        <v>-0.19</v>
      </c>
    </row>
    <row r="71" spans="1:22" x14ac:dyDescent="0.25">
      <c r="A71" s="15"/>
      <c r="B71" s="15" t="s">
        <v>266</v>
      </c>
      <c r="C71" s="89">
        <v>0</v>
      </c>
      <c r="D71" s="89">
        <v>3.0017152658662095E-2</v>
      </c>
      <c r="E71" s="89">
        <v>0</v>
      </c>
      <c r="F71" s="89">
        <v>0</v>
      </c>
      <c r="G71" s="89">
        <v>3.0017152658662095E-2</v>
      </c>
      <c r="H71" s="89">
        <v>0</v>
      </c>
      <c r="I71" s="89">
        <v>0</v>
      </c>
      <c r="J71" s="89">
        <v>0</v>
      </c>
      <c r="K71" s="89">
        <v>0</v>
      </c>
      <c r="L71" s="89">
        <v>0</v>
      </c>
      <c r="M71" s="89">
        <v>0</v>
      </c>
      <c r="N71" s="89">
        <v>0</v>
      </c>
      <c r="O71" s="89">
        <v>0</v>
      </c>
      <c r="P71" s="89">
        <v>0</v>
      </c>
      <c r="Q71" s="89">
        <v>0</v>
      </c>
      <c r="R71" s="89">
        <v>0</v>
      </c>
      <c r="S71" s="89">
        <v>0</v>
      </c>
      <c r="T71" s="89">
        <v>0</v>
      </c>
      <c r="U71" s="89">
        <v>0</v>
      </c>
      <c r="V71" s="89">
        <v>0</v>
      </c>
    </row>
    <row r="72" spans="1:22" x14ac:dyDescent="0.25">
      <c r="A72" s="15"/>
      <c r="B72" s="15" t="s">
        <v>321</v>
      </c>
      <c r="C72" s="89">
        <v>0</v>
      </c>
      <c r="D72" s="89">
        <v>0</v>
      </c>
      <c r="E72" s="89">
        <v>0</v>
      </c>
      <c r="F72" s="89">
        <v>0</v>
      </c>
      <c r="G72" s="89">
        <v>0</v>
      </c>
      <c r="H72" s="89">
        <v>0</v>
      </c>
      <c r="I72" s="89">
        <v>0</v>
      </c>
      <c r="J72" s="89">
        <v>0</v>
      </c>
      <c r="K72" s="89">
        <v>0</v>
      </c>
      <c r="L72" s="89">
        <v>0</v>
      </c>
      <c r="M72" s="89">
        <v>0</v>
      </c>
      <c r="N72" s="89">
        <v>0</v>
      </c>
      <c r="O72" s="89">
        <v>0</v>
      </c>
      <c r="P72" s="89">
        <v>0</v>
      </c>
      <c r="Q72" s="89">
        <v>0</v>
      </c>
      <c r="R72" s="89">
        <v>0</v>
      </c>
      <c r="S72" s="89">
        <v>0</v>
      </c>
      <c r="T72" s="89">
        <v>0.01</v>
      </c>
      <c r="U72" s="89">
        <v>0</v>
      </c>
      <c r="V72" s="89">
        <v>0.01</v>
      </c>
    </row>
    <row r="73" spans="1:22" x14ac:dyDescent="0.25">
      <c r="A73" s="15"/>
      <c r="B73" s="15" t="s">
        <v>268</v>
      </c>
      <c r="C73" s="89">
        <v>0</v>
      </c>
      <c r="D73" s="89">
        <v>0</v>
      </c>
      <c r="E73" s="89">
        <v>3.0042918454935622E-2</v>
      </c>
      <c r="F73" s="89">
        <v>0.10272443054935239</v>
      </c>
      <c r="G73" s="89">
        <v>0.13276734900428802</v>
      </c>
      <c r="H73" s="89">
        <v>0</v>
      </c>
      <c r="I73" s="89">
        <v>0</v>
      </c>
      <c r="J73" s="89">
        <v>0</v>
      </c>
      <c r="K73" s="89">
        <v>0</v>
      </c>
      <c r="L73" s="89">
        <v>0</v>
      </c>
      <c r="M73" s="89">
        <v>0</v>
      </c>
      <c r="N73" s="89">
        <v>0</v>
      </c>
      <c r="O73" s="89">
        <v>0</v>
      </c>
      <c r="P73" s="89">
        <v>0</v>
      </c>
      <c r="Q73" s="89">
        <v>0</v>
      </c>
      <c r="R73" s="89">
        <v>0</v>
      </c>
      <c r="S73" s="89">
        <v>0</v>
      </c>
      <c r="T73" s="89">
        <v>0</v>
      </c>
      <c r="U73" s="89">
        <v>0</v>
      </c>
      <c r="V73" s="89">
        <v>0</v>
      </c>
    </row>
    <row r="74" spans="1:22" x14ac:dyDescent="0.25">
      <c r="A74" s="15"/>
      <c r="B74" s="15" t="s">
        <v>267</v>
      </c>
      <c r="C74" s="89">
        <v>0</v>
      </c>
      <c r="D74" s="89">
        <v>0</v>
      </c>
      <c r="E74" s="89">
        <v>3.0042918454935622E-2</v>
      </c>
      <c r="F74" s="89">
        <v>0.04</v>
      </c>
      <c r="G74" s="89">
        <v>0.06</v>
      </c>
      <c r="H74" s="89">
        <v>2.8063610851262862E-2</v>
      </c>
      <c r="I74" s="89">
        <v>9.8473658296405718E-3</v>
      </c>
      <c r="J74" s="89">
        <v>0</v>
      </c>
      <c r="K74" s="89">
        <v>0</v>
      </c>
      <c r="L74" s="89">
        <v>4.0241448692152917E-2</v>
      </c>
      <c r="M74" s="89">
        <v>0</v>
      </c>
      <c r="N74" s="89">
        <v>0</v>
      </c>
      <c r="O74" s="89">
        <v>5.4112554112554112E-2</v>
      </c>
      <c r="P74" s="89">
        <v>3.2460506383899586E-2</v>
      </c>
      <c r="Q74" s="89">
        <v>8.7479496992892286E-2</v>
      </c>
      <c r="R74" s="89">
        <v>0.05</v>
      </c>
      <c r="S74" s="89">
        <v>0</v>
      </c>
      <c r="T74" s="89">
        <v>0</v>
      </c>
      <c r="U74" s="89">
        <v>1.1602274045713E-2</v>
      </c>
      <c r="V74" s="89">
        <v>7.0000000000000007E-2</v>
      </c>
    </row>
    <row r="75" spans="1:22" x14ac:dyDescent="0.25">
      <c r="A75" s="15"/>
      <c r="B75" s="15" t="s">
        <v>269</v>
      </c>
      <c r="C75" s="89">
        <v>-0.16006739679865206</v>
      </c>
      <c r="D75" s="89">
        <v>4.2881646655231566E-2</v>
      </c>
      <c r="E75" s="89">
        <v>6.8669527896995708E-2</v>
      </c>
      <c r="F75" s="89">
        <v>-0.89</v>
      </c>
      <c r="G75" s="89">
        <v>-0.92</v>
      </c>
      <c r="H75" s="89">
        <v>2.3386342376052385E-2</v>
      </c>
      <c r="I75" s="89">
        <v>-0.11324470704086657</v>
      </c>
      <c r="J75" s="89">
        <v>-0.48983845752996352</v>
      </c>
      <c r="K75" s="89">
        <v>0.12700165654334622</v>
      </c>
      <c r="L75" s="89">
        <v>-0.4476861167002012</v>
      </c>
      <c r="M75" s="89">
        <v>0</v>
      </c>
      <c r="N75" s="89">
        <v>-3.2629976071350882E-2</v>
      </c>
      <c r="O75" s="89">
        <v>-1.0822510822510822E-2</v>
      </c>
      <c r="P75" s="89">
        <v>-1.0820168794633196E-2</v>
      </c>
      <c r="Q75" s="89">
        <v>-5.4674685620557682E-2</v>
      </c>
      <c r="R75" s="89">
        <v>0</v>
      </c>
      <c r="S75" s="89">
        <v>-0.01</v>
      </c>
      <c r="T75" s="89">
        <v>0</v>
      </c>
      <c r="U75" s="89">
        <v>0</v>
      </c>
      <c r="V75" s="89">
        <v>-0.01</v>
      </c>
    </row>
    <row r="76" spans="1:22" x14ac:dyDescent="0.25">
      <c r="A76" s="15"/>
      <c r="B76" s="15" t="s">
        <v>271</v>
      </c>
      <c r="C76" s="89">
        <v>4.2122999157540014E-3</v>
      </c>
      <c r="D76" s="89">
        <v>-1.2864493996569469E-2</v>
      </c>
      <c r="E76" s="89">
        <v>-5.1502145922746781E-2</v>
      </c>
      <c r="F76" s="89">
        <v>-4.4662795891022775E-3</v>
      </c>
      <c r="G76" s="89">
        <v>-6.4620619592664519E-2</v>
      </c>
      <c r="H76" s="89">
        <v>-1.8709073900841908E-2</v>
      </c>
      <c r="I76" s="89">
        <v>0</v>
      </c>
      <c r="J76" s="89">
        <v>-5.211047420531527E-3</v>
      </c>
      <c r="K76" s="89">
        <v>0</v>
      </c>
      <c r="L76" s="89">
        <v>-2.5150905432595572E-2</v>
      </c>
      <c r="M76" s="89">
        <v>5.4674685620557679E-3</v>
      </c>
      <c r="N76" s="89">
        <v>0.11420491624972809</v>
      </c>
      <c r="O76" s="89">
        <v>1.0822510822510822E-2</v>
      </c>
      <c r="P76" s="89">
        <v>-5.4100843973165981E-2</v>
      </c>
      <c r="Q76" s="89">
        <v>7.6544559868780754E-2</v>
      </c>
      <c r="R76" s="89">
        <v>0</v>
      </c>
      <c r="S76" s="89">
        <v>-0.03</v>
      </c>
      <c r="T76" s="89">
        <v>0</v>
      </c>
      <c r="U76" s="89">
        <v>2.9005685114282399E-2</v>
      </c>
      <c r="V76" s="89">
        <v>0</v>
      </c>
    </row>
    <row r="77" spans="1:22" x14ac:dyDescent="0.25">
      <c r="A77" s="15"/>
      <c r="B77" s="15" t="s">
        <v>293</v>
      </c>
      <c r="C77" s="89">
        <v>0</v>
      </c>
      <c r="D77" s="89">
        <v>4.2881646655231562E-3</v>
      </c>
      <c r="E77" s="89">
        <v>0</v>
      </c>
      <c r="F77" s="89">
        <v>5</v>
      </c>
      <c r="G77" s="89">
        <v>4.8899999999999997</v>
      </c>
      <c r="H77" s="89">
        <v>0</v>
      </c>
      <c r="I77" s="89">
        <v>0</v>
      </c>
      <c r="J77" s="89">
        <v>0</v>
      </c>
      <c r="K77" s="89">
        <v>1.82</v>
      </c>
      <c r="L77" s="89">
        <v>1.6800804828973843</v>
      </c>
      <c r="M77" s="89">
        <v>0</v>
      </c>
      <c r="N77" s="89">
        <v>0</v>
      </c>
      <c r="O77" s="89">
        <v>0</v>
      </c>
      <c r="P77" s="89">
        <v>-0.89266392555723872</v>
      </c>
      <c r="Q77" s="89">
        <v>-0.89</v>
      </c>
      <c r="R77" s="89">
        <v>0</v>
      </c>
      <c r="S77" s="89">
        <v>0</v>
      </c>
      <c r="T77" s="89">
        <v>0.05</v>
      </c>
      <c r="U77" s="89">
        <v>0.70193757976563398</v>
      </c>
      <c r="V77" s="89">
        <v>0.73</v>
      </c>
    </row>
    <row r="78" spans="1:22" x14ac:dyDescent="0.25">
      <c r="A78" s="15"/>
      <c r="B78" s="15" t="s">
        <v>294</v>
      </c>
      <c r="C78" s="89">
        <v>0</v>
      </c>
      <c r="D78" s="89">
        <v>0</v>
      </c>
      <c r="E78" s="89">
        <v>0</v>
      </c>
      <c r="F78" s="89">
        <v>-0.53</v>
      </c>
      <c r="G78" s="89">
        <v>-0.52</v>
      </c>
      <c r="H78" s="89">
        <v>1.4031805425631431E-2</v>
      </c>
      <c r="I78" s="89">
        <v>-0.17232890201871001</v>
      </c>
      <c r="J78" s="89">
        <v>-2.6055237102657634E-2</v>
      </c>
      <c r="K78" s="89">
        <v>-0.33130866924351188</v>
      </c>
      <c r="L78" s="89">
        <v>-0.4879275653923541</v>
      </c>
      <c r="M78" s="89">
        <v>0</v>
      </c>
      <c r="N78" s="89">
        <v>2.7191646726125736E-2</v>
      </c>
      <c r="O78" s="89">
        <v>-1.0822510822510822E-2</v>
      </c>
      <c r="P78" s="89">
        <v>-0.10820168794633196</v>
      </c>
      <c r="Q78" s="89">
        <v>-9.2946965554948052E-2</v>
      </c>
      <c r="R78" s="89">
        <v>0.01</v>
      </c>
      <c r="S78" s="89">
        <v>0.09</v>
      </c>
      <c r="T78" s="89">
        <v>-0.01</v>
      </c>
      <c r="U78" s="89">
        <v>0.36547163243995801</v>
      </c>
      <c r="V78" s="89">
        <v>0.45</v>
      </c>
    </row>
    <row r="79" spans="1:22" x14ac:dyDescent="0.25">
      <c r="A79" s="15"/>
      <c r="B79" s="15" t="s">
        <v>298</v>
      </c>
      <c r="C79" s="89">
        <v>0</v>
      </c>
      <c r="D79" s="89">
        <v>0</v>
      </c>
      <c r="E79" s="89">
        <v>0</v>
      </c>
      <c r="F79" s="89">
        <v>0.05</v>
      </c>
      <c r="G79" s="89">
        <v>0.03</v>
      </c>
      <c r="H79" s="89">
        <v>0</v>
      </c>
      <c r="I79" s="89">
        <v>0</v>
      </c>
      <c r="J79" s="89">
        <v>0</v>
      </c>
      <c r="K79" s="89">
        <v>0.01</v>
      </c>
      <c r="L79" s="89">
        <v>0</v>
      </c>
      <c r="M79" s="89">
        <v>0</v>
      </c>
      <c r="N79" s="89">
        <v>0</v>
      </c>
      <c r="O79" s="89">
        <v>0</v>
      </c>
      <c r="P79" s="89">
        <v>0</v>
      </c>
      <c r="Q79" s="89">
        <v>0</v>
      </c>
      <c r="R79" s="89">
        <v>0</v>
      </c>
      <c r="S79" s="89">
        <v>0</v>
      </c>
      <c r="T79" s="89">
        <v>0</v>
      </c>
      <c r="U79" s="89">
        <v>0.02</v>
      </c>
      <c r="V79" s="89">
        <v>0</v>
      </c>
    </row>
    <row r="80" spans="1:22" ht="11" thickBot="1" x14ac:dyDescent="0.3">
      <c r="B80" s="15" t="s">
        <v>299</v>
      </c>
      <c r="C80" s="90">
        <v>0.75821398483572033</v>
      </c>
      <c r="D80" s="90">
        <v>0.73327615780445976</v>
      </c>
      <c r="E80" s="90">
        <v>0.90128755364806867</v>
      </c>
      <c r="F80" s="90">
        <v>1.0193321616871704</v>
      </c>
      <c r="G80" s="90">
        <v>3.409286328460877</v>
      </c>
      <c r="H80" s="90">
        <v>0.60804490177736203</v>
      </c>
      <c r="I80" s="90">
        <v>0.70408665681930083</v>
      </c>
      <c r="J80" s="90">
        <v>0.85982282438770186</v>
      </c>
      <c r="K80" s="90">
        <v>0.97</v>
      </c>
      <c r="L80" s="90">
        <v>3.1036217303822937</v>
      </c>
      <c r="M80" s="90">
        <v>0.74904319300164024</v>
      </c>
      <c r="N80" s="90">
        <v>0.92985318107667203</v>
      </c>
      <c r="O80" s="90">
        <v>0.92</v>
      </c>
      <c r="P80" s="90">
        <v>0.84</v>
      </c>
      <c r="Q80" s="90">
        <v>3.43</v>
      </c>
      <c r="R80" s="90">
        <v>0.68</v>
      </c>
      <c r="S80" s="90">
        <v>0.84</v>
      </c>
      <c r="T80" s="90">
        <v>0.96</v>
      </c>
      <c r="U80" s="90">
        <v>0.77155122403991205</v>
      </c>
      <c r="V80" s="90">
        <v>3.23</v>
      </c>
    </row>
    <row r="81" spans="2:17" ht="11" thickTop="1" x14ac:dyDescent="0.25">
      <c r="O81" s="32"/>
      <c r="Q81" s="91"/>
    </row>
    <row r="82" spans="2:17" x14ac:dyDescent="0.25">
      <c r="B82" s="10" t="s">
        <v>300</v>
      </c>
      <c r="K82" s="58"/>
      <c r="Q82" s="70"/>
    </row>
    <row r="83" spans="2:17" x14ac:dyDescent="0.25"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</row>
    <row r="84" spans="2:17" x14ac:dyDescent="0.25">
      <c r="Q84" s="70"/>
    </row>
  </sheetData>
  <pageMargins left="0.7" right="0.7" top="0.75" bottom="0.75" header="0.3" footer="0.3"/>
  <pageSetup scale="5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E7385-7C39-423E-B47B-E16C9520FFAA}">
  <sheetPr codeName="Sheet10">
    <tabColor rgb="FFF6F3F0"/>
    <pageSetUpPr fitToPage="1"/>
  </sheetPr>
  <dimension ref="B5:AF51"/>
  <sheetViews>
    <sheetView showGridLines="0" topLeftCell="B26" zoomScale="130" zoomScaleNormal="130" zoomScaleSheetLayoutView="160" workbookViewId="0">
      <selection activeCell="C49" activeCellId="2" sqref="M49 H49 C49"/>
    </sheetView>
  </sheetViews>
  <sheetFormatPr defaultColWidth="8.81640625" defaultRowHeight="14" x14ac:dyDescent="0.3"/>
  <cols>
    <col min="1" max="1" width="8.81640625" style="2"/>
    <col min="2" max="2" width="39.54296875" style="2" customWidth="1"/>
    <col min="3" max="6" width="7.81640625" style="2" customWidth="1"/>
    <col min="7" max="7" width="8.81640625" style="2" customWidth="1"/>
    <col min="8" max="11" width="7.81640625" style="2" customWidth="1"/>
    <col min="12" max="12" width="8.81640625" style="2" customWidth="1"/>
    <col min="13" max="13" width="7.81640625" style="2" customWidth="1"/>
    <col min="14" max="18" width="8.81640625" style="2"/>
    <col min="19" max="19" width="10.26953125" style="2" bestFit="1" customWidth="1"/>
    <col min="20" max="20" width="8.81640625" style="2"/>
    <col min="21" max="21" width="20" style="2" bestFit="1" customWidth="1"/>
    <col min="22" max="16384" width="8.81640625" style="2"/>
  </cols>
  <sheetData>
    <row r="5" spans="2:32" ht="18" x14ac:dyDescent="0.4">
      <c r="B5" s="35" t="s">
        <v>323</v>
      </c>
    </row>
    <row r="7" spans="2:32" x14ac:dyDescent="0.3">
      <c r="B7" s="9" t="s">
        <v>107</v>
      </c>
    </row>
    <row r="9" spans="2:32" ht="15.5" x14ac:dyDescent="0.3">
      <c r="B9" s="55" t="s">
        <v>324</v>
      </c>
    </row>
    <row r="10" spans="2:32" ht="14.5" thickBot="1" x14ac:dyDescent="0.35">
      <c r="B10" s="123"/>
      <c r="C10" s="123" t="s">
        <v>22</v>
      </c>
      <c r="D10" s="123" t="s">
        <v>23</v>
      </c>
      <c r="E10" s="123" t="s">
        <v>24</v>
      </c>
      <c r="F10" s="123" t="s">
        <v>25</v>
      </c>
      <c r="G10" s="123" t="s">
        <v>26</v>
      </c>
      <c r="H10" s="123" t="s">
        <v>27</v>
      </c>
      <c r="I10" s="123" t="s">
        <v>28</v>
      </c>
      <c r="J10" s="123" t="s">
        <v>29</v>
      </c>
      <c r="K10" s="123" t="s">
        <v>30</v>
      </c>
      <c r="L10" s="123" t="s">
        <v>31</v>
      </c>
      <c r="M10" s="123" t="s">
        <v>32</v>
      </c>
      <c r="N10" s="123" t="s">
        <v>33</v>
      </c>
      <c r="O10" s="123" t="s">
        <v>318</v>
      </c>
      <c r="P10" s="123" t="s">
        <v>325</v>
      </c>
      <c r="Q10" s="123" t="s">
        <v>326</v>
      </c>
    </row>
    <row r="11" spans="2:32" x14ac:dyDescent="0.3">
      <c r="B11" s="71" t="s">
        <v>301</v>
      </c>
      <c r="C11" s="41">
        <v>1320</v>
      </c>
      <c r="D11" s="41">
        <v>1322</v>
      </c>
      <c r="E11" s="41">
        <v>1313</v>
      </c>
      <c r="F11" s="41">
        <v>1319</v>
      </c>
      <c r="G11" s="41">
        <v>5274</v>
      </c>
      <c r="H11" s="41">
        <v>1281</v>
      </c>
      <c r="I11" s="41">
        <v>1278.5005503100092</v>
      </c>
      <c r="J11" s="41">
        <v>1267.3428709499988</v>
      </c>
      <c r="K11" s="41">
        <v>1234.7878672699983</v>
      </c>
      <c r="L11" s="41">
        <v>5062.3872652900081</v>
      </c>
      <c r="M11" s="41">
        <v>1246.4367279900021</v>
      </c>
      <c r="N11" s="41">
        <v>1255</v>
      </c>
      <c r="O11" s="41">
        <v>1266</v>
      </c>
      <c r="P11" s="41">
        <v>1256</v>
      </c>
      <c r="Q11" s="41">
        <v>5023</v>
      </c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</row>
    <row r="12" spans="2:32" x14ac:dyDescent="0.3">
      <c r="B12" s="17" t="s">
        <v>111</v>
      </c>
      <c r="C12" s="72">
        <v>-5.046195894973389E-2</v>
      </c>
      <c r="D12" s="72">
        <v>-2.1000000000000001E-2</v>
      </c>
      <c r="E12" s="72">
        <v>-3.9554372865741476E-2</v>
      </c>
      <c r="F12" s="72">
        <v>-3.0127504531120484E-2</v>
      </c>
      <c r="G12" s="72">
        <v>-3.5354719935734961E-2</v>
      </c>
      <c r="H12" s="72">
        <v>-0.03</v>
      </c>
      <c r="I12" s="72">
        <v>-3.2871032997338054E-2</v>
      </c>
      <c r="J12" s="72">
        <v>-3.4548446919643289E-2</v>
      </c>
      <c r="K12" s="72">
        <v>-6.4121757142862168E-2</v>
      </c>
      <c r="L12" s="72">
        <v>-4.0148273352498744E-2</v>
      </c>
      <c r="M12" s="72">
        <v>-2.7E-2</v>
      </c>
      <c r="N12" s="72">
        <v>-1.9E-2</v>
      </c>
      <c r="O12" s="72">
        <v>-7.8926598263614795E-4</v>
      </c>
      <c r="P12" s="72">
        <v>1.7000000000000001E-2</v>
      </c>
      <c r="Q12" s="72">
        <v>-8.0000000000000002E-3</v>
      </c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</row>
    <row r="13" spans="2:32" x14ac:dyDescent="0.3">
      <c r="B13" s="17" t="s">
        <v>302</v>
      </c>
      <c r="C13" s="72">
        <v>7.4555153098392248E-3</v>
      </c>
      <c r="D13" s="72">
        <v>-1.6105285578252859E-2</v>
      </c>
      <c r="E13" s="72">
        <v>-1.5091988144967358E-2</v>
      </c>
      <c r="F13" s="72">
        <v>4.9455828532662897E-3</v>
      </c>
      <c r="G13" s="72">
        <v>-4.623224515873132E-3</v>
      </c>
      <c r="H13" s="72">
        <v>1.7000000000000001E-2</v>
      </c>
      <c r="I13" s="72">
        <v>-1E-3</v>
      </c>
      <c r="J13" s="72">
        <v>8.6289408469585778E-3</v>
      </c>
      <c r="K13" s="72">
        <v>2.0664760820636011E-2</v>
      </c>
      <c r="L13" s="72">
        <v>1.0934447951585024E-2</v>
      </c>
      <c r="M13" s="72">
        <v>-1.9890525195326997E-2</v>
      </c>
      <c r="N13" s="72">
        <v>-1.9E-2</v>
      </c>
      <c r="O13" s="72">
        <v>-3.5000000000000003E-2</v>
      </c>
      <c r="P13" s="72">
        <v>-5.6000000000000001E-2</v>
      </c>
      <c r="Q13" s="72">
        <v>-3.2000000000000001E-2</v>
      </c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</row>
    <row r="14" spans="2:32" x14ac:dyDescent="0.3">
      <c r="B14" s="15" t="s">
        <v>303</v>
      </c>
      <c r="C14" s="72">
        <v>7.2422000759750305E-2</v>
      </c>
      <c r="D14" s="72">
        <v>5.2999999999999999E-2</v>
      </c>
      <c r="E14" s="72">
        <v>5.1015852063719301E-2</v>
      </c>
      <c r="F14" s="72">
        <v>1.7491078279342761E-2</v>
      </c>
      <c r="G14" s="72">
        <v>4.8123763883235998E-2</v>
      </c>
      <c r="H14" s="72">
        <v>3.9113958914370967E-3</v>
      </c>
      <c r="I14" s="72">
        <v>0</v>
      </c>
      <c r="J14" s="72">
        <v>3.7812343379883765E-3</v>
      </c>
      <c r="K14" s="72">
        <v>3.0000000000000001E-3</v>
      </c>
      <c r="L14" s="72">
        <v>2.8482607992530999E-3</v>
      </c>
      <c r="M14" s="72">
        <v>3.4957776011557687E-3</v>
      </c>
      <c r="N14" s="72">
        <v>4.0000000000000001E-3</v>
      </c>
      <c r="O14" s="72">
        <v>0</v>
      </c>
      <c r="P14" s="72">
        <v>-6.9388939039072299E-18</v>
      </c>
      <c r="Q14" s="72">
        <v>2E-3</v>
      </c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</row>
    <row r="15" spans="2:32" ht="14.5" thickBot="1" x14ac:dyDescent="0.35">
      <c r="B15" s="15" t="s">
        <v>304</v>
      </c>
      <c r="C15" s="73">
        <v>2.9000185323727772E-2</v>
      </c>
      <c r="D15" s="73">
        <v>1.6259923302956451E-2</v>
      </c>
      <c r="E15" s="73">
        <v>-3.9604201547606115E-3</v>
      </c>
      <c r="F15" s="73">
        <v>-8.1313023618031534E-3</v>
      </c>
      <c r="G15" s="73">
        <v>8.1024442662198468E-3</v>
      </c>
      <c r="H15" s="73">
        <v>-9.1557508459972001E-3</v>
      </c>
      <c r="I15" s="73">
        <v>-3.4444355756866926E-2</v>
      </c>
      <c r="J15" s="73">
        <v>-2.2236279461082014E-2</v>
      </c>
      <c r="K15" s="73">
        <v>-3.9897707854112743E-2</v>
      </c>
      <c r="L15" s="73">
        <v>-2.644877319534648E-2</v>
      </c>
      <c r="M15" s="73">
        <v>-4.4096680847071516E-2</v>
      </c>
      <c r="N15" s="73">
        <v>-3.4000000000000002E-2</v>
      </c>
      <c r="O15" s="73">
        <v>-3.5999999999999997E-2</v>
      </c>
      <c r="P15" s="73">
        <v>-3.9E-2</v>
      </c>
      <c r="Q15" s="73">
        <v>-3.7999999999999999E-2</v>
      </c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</row>
    <row r="16" spans="2:32" ht="14.5" thickTop="1" x14ac:dyDescent="0.3">
      <c r="B16" s="17" t="s">
        <v>305</v>
      </c>
      <c r="C16" s="72">
        <v>-2.9411764705882359E-2</v>
      </c>
      <c r="D16" s="72">
        <v>1.5151515151514694E-3</v>
      </c>
      <c r="E16" s="72">
        <v>-6.807866868381196E-3</v>
      </c>
      <c r="F16" s="72">
        <v>4.5696877380045908E-3</v>
      </c>
      <c r="G16" s="72"/>
      <c r="H16" s="72">
        <v>-2.9000000000000001E-2</v>
      </c>
      <c r="I16" s="72">
        <v>-2.3400936037440978E-3</v>
      </c>
      <c r="J16" s="72">
        <v>-9.3823299452697739E-3</v>
      </c>
      <c r="K16" s="72">
        <v>-2.52565114443567E-2</v>
      </c>
      <c r="L16" s="72"/>
      <c r="M16" s="72">
        <v>8.9999999999999993E-3</v>
      </c>
      <c r="N16" s="72">
        <v>6.9999999999999993E-3</v>
      </c>
      <c r="O16" s="72">
        <v>8.7649402390438304E-3</v>
      </c>
      <c r="P16" s="72">
        <v>-7.8988941548183197E-3</v>
      </c>
      <c r="Q16" s="72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</row>
    <row r="17" spans="2:32" x14ac:dyDescent="0.3">
      <c r="B17" s="17" t="s">
        <v>302</v>
      </c>
      <c r="C17" s="72">
        <v>-2E-3</v>
      </c>
      <c r="D17" s="72">
        <v>5.0000000000000001E-3</v>
      </c>
      <c r="E17" s="72">
        <v>6.0000000000000001E-3</v>
      </c>
      <c r="F17" s="72">
        <v>-4.0000000000000001E-3</v>
      </c>
      <c r="G17" s="72"/>
      <c r="H17" s="72">
        <v>7.0000000000000001E-3</v>
      </c>
      <c r="I17" s="72">
        <v>-1.2E-2</v>
      </c>
      <c r="J17" s="72">
        <v>1.7000000000000001E-2</v>
      </c>
      <c r="K17" s="72">
        <v>0.01</v>
      </c>
      <c r="L17" s="72"/>
      <c r="M17" s="72">
        <v>-3.5000000000000003E-2</v>
      </c>
      <c r="N17" s="72">
        <v>-1.3000000000000001E-2</v>
      </c>
      <c r="O17" s="72">
        <v>4.0000000000000001E-3</v>
      </c>
      <c r="P17" s="72">
        <v>-0.01</v>
      </c>
      <c r="Q17" s="72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</row>
    <row r="18" spans="2:32" x14ac:dyDescent="0.3">
      <c r="B18" s="15" t="s">
        <v>303</v>
      </c>
      <c r="C18" s="72">
        <v>1.2737704514198644E-2</v>
      </c>
      <c r="D18" s="72">
        <v>4.1681795533740117E-3</v>
      </c>
      <c r="E18" s="72">
        <v>1.9878453844591158E-4</v>
      </c>
      <c r="F18" s="72">
        <v>0</v>
      </c>
      <c r="G18" s="72"/>
      <c r="H18" s="72">
        <v>0</v>
      </c>
      <c r="I18" s="72">
        <v>-6.1667714967717988E-4</v>
      </c>
      <c r="J18" s="72">
        <v>4.0000000000000001E-3</v>
      </c>
      <c r="K18" s="72">
        <v>-9.1879655544856685E-4</v>
      </c>
      <c r="L18" s="72"/>
      <c r="M18" s="72">
        <v>0</v>
      </c>
      <c r="N18" s="72">
        <v>0</v>
      </c>
      <c r="O18" s="72">
        <v>0</v>
      </c>
      <c r="P18" s="72">
        <v>0</v>
      </c>
      <c r="Q18" s="72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</row>
    <row r="19" spans="2:32" ht="14.5" thickBot="1" x14ac:dyDescent="0.35">
      <c r="B19" s="15" t="s">
        <v>306</v>
      </c>
      <c r="C19" s="73">
        <v>-1.8674060191683717E-2</v>
      </c>
      <c r="D19" s="73">
        <v>1.0683331068525481E-2</v>
      </c>
      <c r="E19" s="73">
        <v>-6.0908232993528433E-4</v>
      </c>
      <c r="F19" s="73">
        <v>1.2996574897883306E-3</v>
      </c>
      <c r="G19" s="73"/>
      <c r="H19" s="73">
        <v>-2.2007288335771147E-2</v>
      </c>
      <c r="I19" s="73">
        <v>-1.4956770753421278E-2</v>
      </c>
      <c r="J19" s="73">
        <v>1.2459573484470798E-2</v>
      </c>
      <c r="K19" s="73">
        <v>-1.6175307999805266E-2</v>
      </c>
      <c r="L19" s="73"/>
      <c r="M19" s="73">
        <v>-2.5999999999999999E-2</v>
      </c>
      <c r="N19" s="73">
        <v>-6.0000000000000001E-3</v>
      </c>
      <c r="O19" s="73">
        <v>1.2999999999999999E-2</v>
      </c>
      <c r="P19" s="73">
        <v>-1.7999999999999999E-2</v>
      </c>
      <c r="Q19" s="73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</row>
    <row r="20" spans="2:32" ht="14.5" thickTop="1" x14ac:dyDescent="0.3">
      <c r="B20" s="74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6"/>
      <c r="N20" s="76"/>
      <c r="O20" s="76"/>
      <c r="P20" s="76"/>
      <c r="Q20" s="76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</row>
    <row r="21" spans="2:32" x14ac:dyDescent="0.3">
      <c r="B21" s="71" t="s">
        <v>307</v>
      </c>
      <c r="C21" s="41">
        <v>1844</v>
      </c>
      <c r="D21" s="41">
        <v>1824</v>
      </c>
      <c r="E21" s="41">
        <v>1798</v>
      </c>
      <c r="F21" s="41">
        <v>1764</v>
      </c>
      <c r="G21" s="41">
        <v>7230</v>
      </c>
      <c r="H21" s="41">
        <v>1657.6117514500104</v>
      </c>
      <c r="I21" s="41">
        <v>1656.2168985399833</v>
      </c>
      <c r="J21" s="41">
        <v>1651.1292234800037</v>
      </c>
      <c r="K21" s="41">
        <v>1631.0566197199846</v>
      </c>
      <c r="L21" s="41">
        <v>6596.0144931899813</v>
      </c>
      <c r="M21" s="41">
        <v>1599.696375560005</v>
      </c>
      <c r="N21" s="41">
        <v>1586</v>
      </c>
      <c r="O21" s="41">
        <v>1607</v>
      </c>
      <c r="P21" s="41">
        <v>1549</v>
      </c>
      <c r="Q21" s="41">
        <v>6342</v>
      </c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</row>
    <row r="22" spans="2:32" x14ac:dyDescent="0.3">
      <c r="B22" s="17" t="s">
        <v>115</v>
      </c>
      <c r="C22" s="72">
        <v>-0.10376656137948347</v>
      </c>
      <c r="D22" s="72">
        <v>-6.6053821734491008E-2</v>
      </c>
      <c r="E22" s="72">
        <v>-6.7168087539941773E-2</v>
      </c>
      <c r="F22" s="72">
        <v>-9.0970261500647451E-2</v>
      </c>
      <c r="G22" s="72">
        <v>-8.2311771594384048E-2</v>
      </c>
      <c r="H22" s="72">
        <v>-0.10107167466361158</v>
      </c>
      <c r="I22" s="72">
        <v>-9.1963654124579075E-2</v>
      </c>
      <c r="J22" s="72">
        <v>-8.1716203000716928E-2</v>
      </c>
      <c r="K22" s="72">
        <v>-7.5192642793947148E-2</v>
      </c>
      <c r="L22" s="72">
        <v>-8.7646767832289849E-2</v>
      </c>
      <c r="M22" s="72">
        <v>-3.4939047602276979E-2</v>
      </c>
      <c r="N22" s="72">
        <v>-4.2000000000000003E-2</v>
      </c>
      <c r="O22" s="72">
        <v>-2.6650514839491199E-2</v>
      </c>
      <c r="P22" s="72">
        <v>-0.05</v>
      </c>
      <c r="Q22" s="72">
        <v>-3.9E-2</v>
      </c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</row>
    <row r="23" spans="2:32" x14ac:dyDescent="0.3">
      <c r="B23" s="17" t="s">
        <v>302</v>
      </c>
      <c r="C23" s="72">
        <v>7.2601908701638452E-3</v>
      </c>
      <c r="D23" s="72">
        <v>-2.2693654904242869E-2</v>
      </c>
      <c r="E23" s="72">
        <v>-1.9697354487719004E-2</v>
      </c>
      <c r="F23" s="72">
        <v>-5.5753703047776613E-4</v>
      </c>
      <c r="G23" s="72">
        <v>-8.6862592879958476E-3</v>
      </c>
      <c r="H23" s="72">
        <v>1.3460259002190165E-2</v>
      </c>
      <c r="I23" s="72">
        <v>9.5203510578577928E-4</v>
      </c>
      <c r="J23" s="72">
        <v>7.9665341030673263E-3</v>
      </c>
      <c r="K23" s="72">
        <v>2.1979674101674045E-2</v>
      </c>
      <c r="L23" s="72">
        <v>1.1016573912473081E-2</v>
      </c>
      <c r="M23" s="72">
        <v>-2.1862226693493927E-2</v>
      </c>
      <c r="N23" s="72">
        <v>-2.1000000000000001E-2</v>
      </c>
      <c r="O23" s="72">
        <v>-3.5000000000000003E-2</v>
      </c>
      <c r="P23" s="72">
        <v>-5.6000000000000001E-2</v>
      </c>
      <c r="Q23" s="72">
        <v>-3.3000000000000002E-2</v>
      </c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</row>
    <row r="24" spans="2:32" x14ac:dyDescent="0.3">
      <c r="B24" s="15" t="s">
        <v>303</v>
      </c>
      <c r="C24" s="72">
        <v>1E-3</v>
      </c>
      <c r="D24" s="72">
        <v>1.0263939522262147E-5</v>
      </c>
      <c r="E24" s="72">
        <v>-2.3973468720280998E-5</v>
      </c>
      <c r="F24" s="72">
        <v>1E-3</v>
      </c>
      <c r="G24" s="72">
        <v>-1.0321111002628077E-4</v>
      </c>
      <c r="H24" s="72">
        <v>2E-3</v>
      </c>
      <c r="I24" s="72">
        <v>1E-3</v>
      </c>
      <c r="J24" s="72">
        <v>2E-3</v>
      </c>
      <c r="K24" s="72">
        <v>1E-3</v>
      </c>
      <c r="L24" s="72">
        <v>2E-3</v>
      </c>
      <c r="M24" s="72">
        <v>-2.0245072074640916E-5</v>
      </c>
      <c r="N24" s="72">
        <v>0</v>
      </c>
      <c r="O24" s="72">
        <v>0</v>
      </c>
      <c r="P24" s="72">
        <v>0</v>
      </c>
      <c r="Q24" s="72">
        <v>0</v>
      </c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</row>
    <row r="25" spans="2:32" x14ac:dyDescent="0.3">
      <c r="B25" s="15" t="s">
        <v>308</v>
      </c>
      <c r="C25" s="77">
        <v>-9.6206329798618831E-2</v>
      </c>
      <c r="D25" s="77">
        <v>-8.873721269921174E-2</v>
      </c>
      <c r="E25" s="77">
        <v>-8.6843551024897644E-2</v>
      </c>
      <c r="F25" s="77">
        <v>-9.1479212590751979E-2</v>
      </c>
      <c r="G25" s="77">
        <v>-9.0826449288770053E-2</v>
      </c>
      <c r="H25" s="77">
        <v>-8.585922813511189E-2</v>
      </c>
      <c r="I25" s="77">
        <v>-8.9506108678354943E-2</v>
      </c>
      <c r="J25" s="77">
        <v>-7.2446308591851291E-2</v>
      </c>
      <c r="K25" s="77">
        <v>-5.1857541495111271E-2</v>
      </c>
      <c r="L25" s="77">
        <v>-7.5146410230844313E-2</v>
      </c>
      <c r="M25" s="77">
        <v>-5.6782179169588325E-2</v>
      </c>
      <c r="N25" s="77">
        <v>-6.3E-2</v>
      </c>
      <c r="O25" s="77">
        <v>-6.2E-2</v>
      </c>
      <c r="P25" s="77">
        <v>-0.106</v>
      </c>
      <c r="Q25" s="77">
        <v>-7.1999999999999995E-2</v>
      </c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</row>
    <row r="26" spans="2:32" x14ac:dyDescent="0.3">
      <c r="B26" s="17" t="s">
        <v>309</v>
      </c>
      <c r="C26" s="72">
        <v>-4.9974240082431787E-2</v>
      </c>
      <c r="D26" s="72">
        <v>-1.0845986984815648E-2</v>
      </c>
      <c r="E26" s="72">
        <v>-1.4254385964912242E-2</v>
      </c>
      <c r="F26" s="72">
        <v>-1.9E-2</v>
      </c>
      <c r="G26" s="72"/>
      <c r="H26" s="72">
        <v>-0.06</v>
      </c>
      <c r="I26" s="72">
        <v>-6.0350030175015945E-4</v>
      </c>
      <c r="J26" s="72">
        <v>-3.0193236714975979E-3</v>
      </c>
      <c r="K26" s="72">
        <v>-1.2113870381586955E-2</v>
      </c>
      <c r="L26" s="72"/>
      <c r="M26" s="72">
        <v>-1.9E-2</v>
      </c>
      <c r="N26" s="72">
        <v>-9.0000000000000011E-3</v>
      </c>
      <c r="O26" s="72">
        <v>1.3240857503152599E-2</v>
      </c>
      <c r="P26" s="72">
        <v>-3.60920970752956E-2</v>
      </c>
      <c r="Q26" s="72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</row>
    <row r="27" spans="2:32" x14ac:dyDescent="0.3">
      <c r="B27" s="17" t="s">
        <v>302</v>
      </c>
      <c r="C27" s="72">
        <v>-5.0000000000000001E-3</v>
      </c>
      <c r="D27" s="72">
        <v>4.0000000000000001E-3</v>
      </c>
      <c r="E27" s="72">
        <v>8.0000000000000002E-3</v>
      </c>
      <c r="F27" s="72">
        <v>-4.4999999999999997E-3</v>
      </c>
      <c r="G27" s="72"/>
      <c r="H27" s="72">
        <v>7.0000000000000001E-3</v>
      </c>
      <c r="I27" s="72">
        <v>-1.2E-2</v>
      </c>
      <c r="J27" s="72">
        <v>1.7999999999999999E-2</v>
      </c>
      <c r="K27" s="72">
        <v>1.0999999999999999E-2</v>
      </c>
      <c r="L27" s="72"/>
      <c r="M27" s="72">
        <v>-3.7999999999999999E-2</v>
      </c>
      <c r="N27" s="72">
        <v>-1.1000000000000001E-2</v>
      </c>
      <c r="O27" s="72">
        <v>5.0000000000000001E-3</v>
      </c>
      <c r="P27" s="72">
        <v>-1.2E-2</v>
      </c>
      <c r="Q27" s="72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</row>
    <row r="28" spans="2:32" x14ac:dyDescent="0.3">
      <c r="B28" s="15" t="s">
        <v>303</v>
      </c>
      <c r="C28" s="72">
        <v>-1.2563321812699771E-3</v>
      </c>
      <c r="D28" s="72">
        <v>-1.2619327916939503E-3</v>
      </c>
      <c r="E28" s="72">
        <v>1.128253987651047E-3</v>
      </c>
      <c r="F28" s="72">
        <v>0</v>
      </c>
      <c r="G28" s="72"/>
      <c r="H28" s="72">
        <v>1E-3</v>
      </c>
      <c r="I28" s="72">
        <v>-4.4169547736440037E-4</v>
      </c>
      <c r="J28" s="72">
        <v>2.1164535240671481E-4</v>
      </c>
      <c r="K28" s="72">
        <v>0</v>
      </c>
      <c r="L28" s="72"/>
      <c r="M28" s="72">
        <v>0</v>
      </c>
      <c r="N28" s="72">
        <v>0</v>
      </c>
      <c r="O28" s="72">
        <v>0</v>
      </c>
      <c r="P28" s="72">
        <v>0</v>
      </c>
      <c r="Q28" s="72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</row>
    <row r="29" spans="2:32" ht="14.5" thickBot="1" x14ac:dyDescent="0.35">
      <c r="B29" s="15" t="s">
        <v>310</v>
      </c>
      <c r="C29" s="73">
        <v>-5.6230572263701761E-2</v>
      </c>
      <c r="D29" s="73">
        <v>-8.1079197765095978E-3</v>
      </c>
      <c r="E29" s="73">
        <v>-5.1261319772611946E-3</v>
      </c>
      <c r="F29" s="73">
        <v>-2.4345067289633149E-2</v>
      </c>
      <c r="G29" s="73"/>
      <c r="H29" s="73">
        <v>-5.2133554848203922E-2</v>
      </c>
      <c r="I29" s="73">
        <v>-1.304519577911456E-2</v>
      </c>
      <c r="J29" s="73">
        <v>1.5192321680909115E-2</v>
      </c>
      <c r="K29" s="73">
        <v>-1.2796466284646923E-3</v>
      </c>
      <c r="L29" s="73"/>
      <c r="M29" s="73">
        <v>-5.7000000000000002E-2</v>
      </c>
      <c r="N29" s="73">
        <v>-0.02</v>
      </c>
      <c r="O29" s="73">
        <v>1.7999999999999999E-2</v>
      </c>
      <c r="P29" s="73">
        <v>-4.8000000000000001E-2</v>
      </c>
      <c r="Q29" s="73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</row>
    <row r="30" spans="2:32" ht="14.5" thickTop="1" x14ac:dyDescent="0.3">
      <c r="B30" s="74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6"/>
      <c r="N30" s="76"/>
      <c r="O30" s="76"/>
      <c r="P30" s="76"/>
      <c r="Q30" s="76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</row>
    <row r="31" spans="2:32" x14ac:dyDescent="0.3">
      <c r="B31" s="71" t="s">
        <v>118</v>
      </c>
      <c r="C31" s="41">
        <v>282</v>
      </c>
      <c r="D31" s="41">
        <v>290</v>
      </c>
      <c r="E31" s="41">
        <v>288</v>
      </c>
      <c r="F31" s="41">
        <v>303</v>
      </c>
      <c r="G31" s="41">
        <v>1163</v>
      </c>
      <c r="H31" s="41">
        <v>296.99999999999847</v>
      </c>
      <c r="I31" s="41">
        <v>306.20537991999822</v>
      </c>
      <c r="J31" s="41">
        <v>306.52640834999784</v>
      </c>
      <c r="K31" s="41">
        <v>303.24307858999839</v>
      </c>
      <c r="L31" s="41">
        <v>1212.9748668599927</v>
      </c>
      <c r="M31" s="41">
        <v>313</v>
      </c>
      <c r="N31" s="41">
        <v>320</v>
      </c>
      <c r="O31" s="41">
        <v>321</v>
      </c>
      <c r="P31" s="41">
        <v>325</v>
      </c>
      <c r="Q31" s="41">
        <v>1279</v>
      </c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</row>
    <row r="32" spans="2:32" x14ac:dyDescent="0.3">
      <c r="B32" s="17" t="s">
        <v>119</v>
      </c>
      <c r="C32" s="72">
        <v>8.7999999999999995E-2</v>
      </c>
      <c r="D32" s="72">
        <v>9.9000000000000005E-2</v>
      </c>
      <c r="E32" s="72">
        <v>0.06</v>
      </c>
      <c r="F32" s="72">
        <v>4.2999999999999997E-2</v>
      </c>
      <c r="G32" s="72">
        <v>7.1598850336326056E-2</v>
      </c>
      <c r="H32" s="72">
        <v>5.2999999999999999E-2</v>
      </c>
      <c r="I32" s="72">
        <v>5.5E-2</v>
      </c>
      <c r="J32" s="72">
        <v>6.6000000000000003E-2</v>
      </c>
      <c r="K32" s="72">
        <v>9.9999999999999995E-8</v>
      </c>
      <c r="L32" s="72">
        <v>4.2833166554041922E-2</v>
      </c>
      <c r="M32" s="72">
        <v>5.3999999999999999E-2</v>
      </c>
      <c r="N32" s="72">
        <v>4.5999999999999999E-2</v>
      </c>
      <c r="O32" s="72">
        <v>4.5602605863192203E-2</v>
      </c>
      <c r="P32" s="72">
        <v>7.2999999999999995E-2</v>
      </c>
      <c r="Q32" s="72">
        <v>5.3999999999999999E-2</v>
      </c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</row>
    <row r="33" spans="2:32" x14ac:dyDescent="0.3">
      <c r="B33" s="17" t="s">
        <v>302</v>
      </c>
      <c r="C33" s="72">
        <v>0.01</v>
      </c>
      <c r="D33" s="72">
        <v>-0.01</v>
      </c>
      <c r="E33" s="72">
        <v>-8.9999999999999993E-3</v>
      </c>
      <c r="F33" s="72">
        <v>-1E-3</v>
      </c>
      <c r="G33" s="72">
        <v>-2.5352189837907699E-3</v>
      </c>
      <c r="H33" s="72">
        <v>8.9999999999999993E-3</v>
      </c>
      <c r="I33" s="72">
        <v>-2E-3</v>
      </c>
      <c r="J33" s="72">
        <v>-2E-3</v>
      </c>
      <c r="K33" s="72">
        <v>1.0999999999999999E-2</v>
      </c>
      <c r="L33" s="72">
        <v>4.2291686548311972E-3</v>
      </c>
      <c r="M33" s="72">
        <v>-1.7999999999999999E-2</v>
      </c>
      <c r="N33" s="72">
        <v>-0.01</v>
      </c>
      <c r="O33" s="72">
        <v>-1.4E-2</v>
      </c>
      <c r="P33" s="72">
        <v>-3.3000000000000002E-2</v>
      </c>
      <c r="Q33" s="72">
        <v>-1.7999999999999999E-2</v>
      </c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</row>
    <row r="34" spans="2:32" x14ac:dyDescent="0.3">
      <c r="B34" s="15" t="s">
        <v>303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2">
        <v>0</v>
      </c>
      <c r="O34" s="72">
        <v>0</v>
      </c>
      <c r="P34" s="72">
        <v>6.9388939039072299E-18</v>
      </c>
      <c r="Q34" s="72">
        <v>0</v>
      </c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</row>
    <row r="35" spans="2:32" ht="14.5" thickBot="1" x14ac:dyDescent="0.35">
      <c r="B35" s="15" t="s">
        <v>311</v>
      </c>
      <c r="C35" s="73">
        <v>9.8483652570072425E-2</v>
      </c>
      <c r="D35" s="73">
        <v>8.9486532032683877E-2</v>
      </c>
      <c r="E35" s="73">
        <v>5.0611092617856103E-2</v>
      </c>
      <c r="F35" s="73">
        <v>4.2246371865404517E-2</v>
      </c>
      <c r="G35" s="73">
        <v>6.9263631352535243E-2</v>
      </c>
      <c r="H35" s="73">
        <v>6.2427049841680501E-2</v>
      </c>
      <c r="I35" s="73">
        <v>5.3144092334156762E-2</v>
      </c>
      <c r="J35" s="73">
        <v>6.3979669784088158E-2</v>
      </c>
      <c r="K35" s="73">
        <v>1.0846574236092405E-2</v>
      </c>
      <c r="L35" s="73">
        <v>4.7062335208873082E-2</v>
      </c>
      <c r="M35" s="73">
        <v>3.637375673400739E-2</v>
      </c>
      <c r="N35" s="73">
        <v>3.6000000000000004E-2</v>
      </c>
      <c r="O35" s="73">
        <v>3.2000000000000001E-2</v>
      </c>
      <c r="P35" s="73">
        <v>0.04</v>
      </c>
      <c r="Q35" s="73">
        <v>3.5999999999999997E-2</v>
      </c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</row>
    <row r="36" spans="2:32" ht="14.5" thickTop="1" x14ac:dyDescent="0.3">
      <c r="B36" s="17" t="s">
        <v>312</v>
      </c>
      <c r="C36" s="72">
        <v>-2.74586206896551E-2</v>
      </c>
      <c r="D36" s="72">
        <v>2.8368794326241176E-2</v>
      </c>
      <c r="E36" s="72">
        <v>-6.8965517241379448E-3</v>
      </c>
      <c r="F36" s="72">
        <v>5.2083333333333259E-2</v>
      </c>
      <c r="G36" s="72"/>
      <c r="H36" s="72">
        <v>-1.980198019801982E-2</v>
      </c>
      <c r="I36" s="72">
        <v>3.0303030303030276E-2</v>
      </c>
      <c r="J36" s="72">
        <v>3.2679738562091387E-3</v>
      </c>
      <c r="K36" s="72">
        <v>-1.3029315960912058E-2</v>
      </c>
      <c r="L36" s="72"/>
      <c r="M36" s="72">
        <v>3.3000000000000002E-2</v>
      </c>
      <c r="N36" s="72">
        <v>2.2000000000000002E-2</v>
      </c>
      <c r="O36" s="72">
        <v>3.1250000000000002E-3</v>
      </c>
      <c r="P36" s="72">
        <v>1.2461059190031199E-2</v>
      </c>
      <c r="Q36" s="72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</row>
    <row r="37" spans="2:32" x14ac:dyDescent="0.3">
      <c r="B37" s="17" t="s">
        <v>302</v>
      </c>
      <c r="C37" s="72">
        <v>-5.0000000000000001E-3</v>
      </c>
      <c r="D37" s="72">
        <v>1E-3</v>
      </c>
      <c r="E37" s="72">
        <v>6.7999999999999996E-3</v>
      </c>
      <c r="F37" s="72">
        <v>-4.0000000000000001E-3</v>
      </c>
      <c r="G37" s="72"/>
      <c r="H37" s="72">
        <v>6.0000000000000001E-3</v>
      </c>
      <c r="I37" s="72">
        <v>-0.01</v>
      </c>
      <c r="J37" s="72">
        <v>7.0000000000000001E-3</v>
      </c>
      <c r="K37" s="72">
        <v>8.9999999999999993E-3</v>
      </c>
      <c r="L37" s="72"/>
      <c r="M37" s="72">
        <v>-2.3E-2</v>
      </c>
      <c r="N37" s="72">
        <v>-4.0000000000000001E-3</v>
      </c>
      <c r="O37" s="72">
        <v>4.0000000000000001E-3</v>
      </c>
      <c r="P37" s="72">
        <v>-7.0000000000000001E-3</v>
      </c>
      <c r="Q37" s="72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</row>
    <row r="38" spans="2:32" x14ac:dyDescent="0.3">
      <c r="B38" s="15" t="s">
        <v>303</v>
      </c>
      <c r="C38" s="72">
        <v>3.0676304857379239E-4</v>
      </c>
      <c r="D38" s="72">
        <v>-2.5886064018509902E-4</v>
      </c>
      <c r="E38" s="72">
        <v>4.8449538720841089E-4</v>
      </c>
      <c r="F38" s="72">
        <v>0</v>
      </c>
      <c r="G38" s="72"/>
      <c r="H38" s="72">
        <v>0</v>
      </c>
      <c r="I38" s="75">
        <v>0</v>
      </c>
      <c r="J38" s="75">
        <v>0</v>
      </c>
      <c r="K38" s="75">
        <v>0</v>
      </c>
      <c r="L38" s="72"/>
      <c r="M38" s="72">
        <v>0</v>
      </c>
      <c r="N38" s="72">
        <v>0</v>
      </c>
      <c r="O38" s="72">
        <v>0</v>
      </c>
      <c r="P38" s="72">
        <v>-8.6736173798840393E-19</v>
      </c>
      <c r="Q38" s="72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</row>
    <row r="39" spans="2:32" ht="14.5" thickBot="1" x14ac:dyDescent="0.35">
      <c r="B39" s="15" t="s">
        <v>313</v>
      </c>
      <c r="C39" s="73">
        <v>-3.2279443847977984E-2</v>
      </c>
      <c r="D39" s="73">
        <v>2.9109933686056078E-2</v>
      </c>
      <c r="E39" s="73">
        <v>-4.1205633692953381E-4</v>
      </c>
      <c r="F39" s="73">
        <v>4.756400575098696E-2</v>
      </c>
      <c r="G39" s="73"/>
      <c r="H39" s="73">
        <v>-1.4470225660245473E-2</v>
      </c>
      <c r="I39" s="73">
        <v>2.0495078412854362E-2</v>
      </c>
      <c r="J39" s="73">
        <v>9.9323586918071971E-3</v>
      </c>
      <c r="K39" s="73">
        <v>-3.9358193168770317E-3</v>
      </c>
      <c r="L39" s="73"/>
      <c r="M39" s="73">
        <v>0.01</v>
      </c>
      <c r="N39" s="73">
        <v>1.8000000000000002E-2</v>
      </c>
      <c r="O39" s="73">
        <v>7.0000000000000001E-3</v>
      </c>
      <c r="P39" s="73">
        <v>5.0000000000000001E-3</v>
      </c>
      <c r="Q39" s="73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</row>
    <row r="40" spans="2:32" ht="14.5" thickTop="1" x14ac:dyDescent="0.3">
      <c r="B40" s="1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6"/>
      <c r="N40" s="76"/>
      <c r="O40" s="76"/>
      <c r="P40" s="76"/>
      <c r="Q40" s="76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</row>
    <row r="41" spans="2:32" x14ac:dyDescent="0.3">
      <c r="B41" s="71" t="s">
        <v>314</v>
      </c>
      <c r="C41" s="76">
        <v>3446</v>
      </c>
      <c r="D41" s="76">
        <v>3436</v>
      </c>
      <c r="E41" s="76">
        <v>3399</v>
      </c>
      <c r="F41" s="76">
        <v>3386</v>
      </c>
      <c r="G41" s="76">
        <v>13667</v>
      </c>
      <c r="H41" s="76">
        <v>3236</v>
      </c>
      <c r="I41" s="76">
        <v>3241</v>
      </c>
      <c r="J41" s="76">
        <v>3225</v>
      </c>
      <c r="K41" s="76">
        <v>3169</v>
      </c>
      <c r="L41" s="76">
        <v>12871</v>
      </c>
      <c r="M41" s="76">
        <v>3158.8806329400059</v>
      </c>
      <c r="N41" s="76">
        <v>3161</v>
      </c>
      <c r="O41" s="76">
        <v>3194</v>
      </c>
      <c r="P41" s="76">
        <v>3130</v>
      </c>
      <c r="Q41" s="76">
        <v>12644</v>
      </c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</row>
    <row r="42" spans="2:32" x14ac:dyDescent="0.3">
      <c r="B42" s="17" t="s">
        <v>123</v>
      </c>
      <c r="C42" s="72">
        <v>-7.0000000000000007E-2</v>
      </c>
      <c r="D42" s="72">
        <v>-3.5999999999999997E-2</v>
      </c>
      <c r="E42" s="72">
        <v>-4.7E-2</v>
      </c>
      <c r="F42" s="72">
        <v>-5.7000000000000002E-2</v>
      </c>
      <c r="G42" s="72">
        <v>-5.2999999999999999E-2</v>
      </c>
      <c r="H42" s="72">
        <v>-6.0999999999999999E-2</v>
      </c>
      <c r="I42" s="72">
        <v>-5.7000000000000002E-2</v>
      </c>
      <c r="J42" s="72">
        <v>-5.1191526919682206E-2</v>
      </c>
      <c r="K42" s="72">
        <v>-6.4087418783224992E-2</v>
      </c>
      <c r="L42" s="72">
        <v>-5.8242481890685593E-2</v>
      </c>
      <c r="M42" s="72">
        <v>-2.3942611525440614E-2</v>
      </c>
      <c r="N42" s="72">
        <v>-2.5000000000000001E-2</v>
      </c>
      <c r="O42" s="72">
        <v>-9.6124031007751905E-3</v>
      </c>
      <c r="P42" s="72">
        <v>-1.2E-2</v>
      </c>
      <c r="Q42" s="72">
        <v>-1.7999999999999999E-2</v>
      </c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</row>
    <row r="43" spans="2:32" x14ac:dyDescent="0.3">
      <c r="B43" s="17" t="s">
        <v>302</v>
      </c>
      <c r="C43" s="72">
        <v>7.4828218802082897E-3</v>
      </c>
      <c r="D43" s="72">
        <v>-1.9534410772254401E-2</v>
      </c>
      <c r="E43" s="72">
        <v>-1.7174021008210655E-2</v>
      </c>
      <c r="F43" s="72">
        <v>1.5256287578631485E-3</v>
      </c>
      <c r="G43" s="72">
        <v>-6.6695175455986988E-3</v>
      </c>
      <c r="H43" s="72">
        <v>1.4175733536973162E-2</v>
      </c>
      <c r="I43" s="72">
        <v>-3.695034968557283E-4</v>
      </c>
      <c r="J43" s="72">
        <v>7.4312968566841303E-3</v>
      </c>
      <c r="K43" s="72">
        <v>2.0593433498942201E-2</v>
      </c>
      <c r="L43" s="72">
        <v>1.0407224240276083E-2</v>
      </c>
      <c r="M43" s="72">
        <v>-0.02</v>
      </c>
      <c r="N43" s="72">
        <v>-1.9E-2</v>
      </c>
      <c r="O43" s="72">
        <v>-3.3000000000000002E-2</v>
      </c>
      <c r="P43" s="72">
        <v>-5.3999999999999999E-2</v>
      </c>
      <c r="Q43" s="72">
        <v>-3.1E-2</v>
      </c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</row>
    <row r="44" spans="2:32" x14ac:dyDescent="0.3">
      <c r="B44" s="15" t="s">
        <v>303</v>
      </c>
      <c r="C44" s="72">
        <v>2.7141465349563673E-2</v>
      </c>
      <c r="D44" s="72">
        <v>2.0204830175449263E-2</v>
      </c>
      <c r="E44" s="72">
        <v>1.94056888959163E-2</v>
      </c>
      <c r="F44" s="72">
        <v>6.0000000000000001E-3</v>
      </c>
      <c r="G44" s="72">
        <v>1.9E-2</v>
      </c>
      <c r="H44" s="72">
        <v>2.5253920904186804E-3</v>
      </c>
      <c r="I44" s="72">
        <v>8.7858580954100875E-4</v>
      </c>
      <c r="J44" s="72">
        <v>2.0311074350054001E-3</v>
      </c>
      <c r="K44" s="72">
        <v>1.4938292720268599E-3</v>
      </c>
      <c r="L44" s="72">
        <v>1.9486975403987105E-3</v>
      </c>
      <c r="M44" s="72">
        <v>1.4810048685689333E-3</v>
      </c>
      <c r="N44" s="72">
        <v>2E-3</v>
      </c>
      <c r="O44" s="72">
        <v>6.9388939039072299E-18</v>
      </c>
      <c r="P44" s="72">
        <v>0</v>
      </c>
      <c r="Q44" s="72">
        <v>1E-3</v>
      </c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</row>
    <row r="45" spans="2:32" x14ac:dyDescent="0.3">
      <c r="B45" s="15" t="s">
        <v>315</v>
      </c>
      <c r="C45" s="77">
        <v>-3.5999999999999997E-2</v>
      </c>
      <c r="D45" s="77">
        <v>-3.5999999999999997E-2</v>
      </c>
      <c r="E45" s="77">
        <v>-4.4999999999999998E-2</v>
      </c>
      <c r="F45" s="77">
        <v>-4.9000000000000002E-2</v>
      </c>
      <c r="G45" s="77">
        <v>-4.1000000000000002E-2</v>
      </c>
      <c r="H45" s="77">
        <v>-4.3999999999999997E-2</v>
      </c>
      <c r="I45" s="77">
        <v>-5.6000000000000001E-2</v>
      </c>
      <c r="J45" s="77">
        <v>-4.2191526919682205E-2</v>
      </c>
      <c r="K45" s="77">
        <v>-4.2087418783224986E-2</v>
      </c>
      <c r="L45" s="77">
        <v>-4.624248189068559E-2</v>
      </c>
      <c r="M45" s="77">
        <v>-4.3130431246173856E-2</v>
      </c>
      <c r="N45" s="77">
        <v>-4.2000000000000003E-2</v>
      </c>
      <c r="O45" s="77">
        <v>-4.2999999999999997E-2</v>
      </c>
      <c r="P45" s="77">
        <v>-6.6000000000000003E-2</v>
      </c>
      <c r="Q45" s="77">
        <v>-4.8000000000000001E-2</v>
      </c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</row>
    <row r="46" spans="2:32" x14ac:dyDescent="0.3">
      <c r="B46" s="17" t="s">
        <v>316</v>
      </c>
      <c r="C46" s="72">
        <v>-0.04</v>
      </c>
      <c r="D46" s="72">
        <v>-3.0000000000000001E-3</v>
      </c>
      <c r="E46" s="72">
        <v>-1.0999999999999999E-2</v>
      </c>
      <c r="F46" s="72">
        <v>-4.0000000000000001E-3</v>
      </c>
      <c r="G46" s="72"/>
      <c r="H46" s="72">
        <v>-4.4300059066745424E-2</v>
      </c>
      <c r="I46" s="72">
        <v>1E-3</v>
      </c>
      <c r="J46" s="72">
        <v>-5.0000000000000001E-3</v>
      </c>
      <c r="K46" s="72">
        <v>-1.7000000000000001E-2</v>
      </c>
      <c r="L46" s="72"/>
      <c r="M46" s="72">
        <v>-3.0000000000000001E-3</v>
      </c>
      <c r="N46" s="72">
        <v>1E-3</v>
      </c>
      <c r="O46" s="72">
        <v>1.04397342613097E-2</v>
      </c>
      <c r="P46" s="72">
        <v>-2.00375704445836E-2</v>
      </c>
      <c r="Q46" s="72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</row>
    <row r="47" spans="2:32" x14ac:dyDescent="0.3">
      <c r="B47" s="17" t="s">
        <v>302</v>
      </c>
      <c r="C47" s="72">
        <v>-5.0000000000000001E-3</v>
      </c>
      <c r="D47" s="72">
        <v>4.0000000000000001E-3</v>
      </c>
      <c r="E47" s="72">
        <v>8.0000000000000002E-3</v>
      </c>
      <c r="F47" s="72">
        <v>-4.0000000000000001E-3</v>
      </c>
      <c r="G47" s="72"/>
      <c r="H47" s="72">
        <v>6.0000000000000001E-3</v>
      </c>
      <c r="I47" s="72">
        <v>-1.2E-2</v>
      </c>
      <c r="J47" s="72">
        <v>1.7999999999999999E-2</v>
      </c>
      <c r="K47" s="72">
        <v>0.01</v>
      </c>
      <c r="L47" s="72"/>
      <c r="M47" s="72">
        <v>-3.5999999999999997E-2</v>
      </c>
      <c r="N47" s="72">
        <v>-1.2E-2</v>
      </c>
      <c r="O47" s="72">
        <v>5.0000000000000001E-3</v>
      </c>
      <c r="P47" s="72">
        <v>-1.0999999999999999E-2</v>
      </c>
      <c r="Q47" s="72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</row>
    <row r="48" spans="2:32" x14ac:dyDescent="0.3">
      <c r="B48" s="15" t="s">
        <v>303</v>
      </c>
      <c r="C48" s="72">
        <v>5.0000000000000001E-3</v>
      </c>
      <c r="D48" s="72">
        <v>1E-3</v>
      </c>
      <c r="E48" s="72">
        <v>0</v>
      </c>
      <c r="F48" s="72">
        <v>0</v>
      </c>
      <c r="G48" s="72"/>
      <c r="H48" s="72">
        <v>1.3000590667454279E-3</v>
      </c>
      <c r="I48" s="72">
        <v>0</v>
      </c>
      <c r="J48" s="72">
        <v>2E-3</v>
      </c>
      <c r="K48" s="72">
        <v>0</v>
      </c>
      <c r="L48" s="72"/>
      <c r="M48" s="72">
        <v>0</v>
      </c>
      <c r="N48" s="72">
        <v>0</v>
      </c>
      <c r="O48" s="72">
        <v>0</v>
      </c>
      <c r="P48" s="72">
        <v>-3.46944695195361E-18</v>
      </c>
      <c r="Q48" s="72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</row>
    <row r="49" spans="2:32" ht="14.5" thickBot="1" x14ac:dyDescent="0.35">
      <c r="B49" s="15" t="s">
        <v>317</v>
      </c>
      <c r="C49" s="73">
        <v>-0.04</v>
      </c>
      <c r="D49" s="73">
        <v>2E-3</v>
      </c>
      <c r="E49" s="73">
        <v>-3.0000000000000001E-3</v>
      </c>
      <c r="F49" s="73">
        <v>-8.0000000000000002E-3</v>
      </c>
      <c r="G49" s="73"/>
      <c r="H49" s="73">
        <v>-3.6999999999999998E-2</v>
      </c>
      <c r="I49" s="73">
        <v>-1.0999999999999999E-2</v>
      </c>
      <c r="J49" s="73">
        <v>1.4999999999999998E-2</v>
      </c>
      <c r="K49" s="73">
        <v>-7.0000000000000001E-3</v>
      </c>
      <c r="L49" s="73"/>
      <c r="M49" s="73">
        <v>-3.9E-2</v>
      </c>
      <c r="N49" s="73">
        <v>-1.1000000000000001E-2</v>
      </c>
      <c r="O49" s="73">
        <v>1.4999999999999999E-2</v>
      </c>
      <c r="P49" s="73">
        <v>-3.1E-2</v>
      </c>
      <c r="Q49" s="73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</row>
    <row r="50" spans="2:32" ht="14.5" thickTop="1" x14ac:dyDescent="0.3"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</row>
    <row r="51" spans="2:32" x14ac:dyDescent="0.3">
      <c r="B51" s="15"/>
      <c r="C51" s="78"/>
      <c r="D51" s="78"/>
      <c r="E51" s="78"/>
      <c r="F51" s="78"/>
      <c r="G51" s="78"/>
      <c r="H51" s="78"/>
      <c r="I51" s="78"/>
      <c r="J51" s="78"/>
      <c r="L51" s="78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</row>
  </sheetData>
  <dataConsolidate link="1"/>
  <pageMargins left="0.7" right="0.7" top="0.75" bottom="0.75" header="0.3" footer="0.3"/>
  <pageSetup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B5CBCF8A1B5541BF1FC6BCBA154792" ma:contentTypeVersion="6" ma:contentTypeDescription="Create a new document." ma:contentTypeScope="" ma:versionID="5615b99dbd3705947e4a8d6f427d9e5d">
  <xsd:schema xmlns:xsd="http://www.w3.org/2001/XMLSchema" xmlns:xs="http://www.w3.org/2001/XMLSchema" xmlns:p="http://schemas.microsoft.com/office/2006/metadata/properties" xmlns:ns2="5e9d7109-22a4-4be0-9b1a-36080251a297" xmlns:ns3="0a2ba380-0236-4ced-ab11-a6ae39cc81ca" targetNamespace="http://schemas.microsoft.com/office/2006/metadata/properties" ma:root="true" ma:fieldsID="54b73dc88547093cafbdf62b9baa122e" ns2:_="" ns3:_="">
    <xsd:import namespace="5e9d7109-22a4-4be0-9b1a-36080251a297"/>
    <xsd:import namespace="0a2ba380-0236-4ced-ab11-a6ae39cc81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d7109-22a4-4be0-9b1a-36080251a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ba380-0236-4ced-ab11-a6ae39cc81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787F3A-342B-4C2F-A429-0BCC297F3B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9d7109-22a4-4be0-9b1a-36080251a297"/>
    <ds:schemaRef ds:uri="0a2ba380-0236-4ced-ab11-a6ae39cc81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90D42-975A-41FA-8A94-BE7AC1572305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0a2ba380-0236-4ced-ab11-a6ae39cc81ca"/>
    <ds:schemaRef ds:uri="5e9d7109-22a4-4be0-9b1a-36080251a297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4CC3DC4-5A50-477C-A43E-D75B833F06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Table of Contents</vt:lpstr>
      <vt:lpstr>1 - GAAP - Income Statement</vt:lpstr>
      <vt:lpstr>2 - Non-GAAP Income Statement</vt:lpstr>
      <vt:lpstr>3 - Segment Metrics</vt:lpstr>
      <vt:lpstr>4 - Balance Sheet</vt:lpstr>
      <vt:lpstr>5 - Statement of CF</vt:lpstr>
      <vt:lpstr>6 - Cash Flow Metrics</vt:lpstr>
      <vt:lpstr>7 - Non-GAAP Inc. Stmt. Recs</vt:lpstr>
      <vt:lpstr>8 - Non-GAAP Revenue Recs</vt:lpstr>
      <vt:lpstr>'1 - GAAP - Income Statement'!Print_Area</vt:lpstr>
      <vt:lpstr>'3 - Segment Metrics'!Print_Area</vt:lpstr>
      <vt:lpstr>'4 - Balance Sheet'!Print_Area</vt:lpstr>
      <vt:lpstr>'5 - Statement of CF'!Print_Area</vt:lpstr>
      <vt:lpstr>'8 - Non-GAAP Revenue Recs'!Print_Area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Sheet - DXC - Q2FY25</dc:title>
  <dc:subject/>
  <dc:creator>Frantzen, Michael</dc:creator>
  <cp:keywords/>
  <dc:description/>
  <cp:lastModifiedBy>Horvath, Tiffany</cp:lastModifiedBy>
  <cp:revision/>
  <cp:lastPrinted>2026-05-07T17:23:07Z</cp:lastPrinted>
  <dcterms:created xsi:type="dcterms:W3CDTF">2024-06-14T17:40:39Z</dcterms:created>
  <dcterms:modified xsi:type="dcterms:W3CDTF">2026-05-07T17:23:34Z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0x01010018B5CBCF8A1B5541BF1FC6BCBA154792</vt:lpwstr>
  </property>
  <property fmtid="{D5CDD505-2E9C-101B-9397-08002B2CF9AE}" pid="3" name="MSIP_Label_15394ae5-69af-439d-af88-cb521c31c0c5_Enabled">
    <vt:lpwstr>true</vt:lpwstr>
  </property>
  <property fmtid="{D5CDD505-2E9C-101B-9397-08002B2CF9AE}" pid="4" name="MSIP_Label_15394ae5-69af-439d-af88-cb521c31c0c5_SetDate">
    <vt:lpwstr>2025-10-30T14:55:43Z</vt:lpwstr>
  </property>
  <property fmtid="{D5CDD505-2E9C-101B-9397-08002B2CF9AE}" pid="5" name="MSIP_Label_15394ae5-69af-439d-af88-cb521c31c0c5_Method">
    <vt:lpwstr>Standard</vt:lpwstr>
  </property>
  <property fmtid="{D5CDD505-2E9C-101B-9397-08002B2CF9AE}" pid="6" name="MSIP_Label_15394ae5-69af-439d-af88-cb521c31c0c5_Name">
    <vt:lpwstr>DXC Internal</vt:lpwstr>
  </property>
  <property fmtid="{D5CDD505-2E9C-101B-9397-08002B2CF9AE}" pid="7" name="MSIP_Label_15394ae5-69af-439d-af88-cb521c31c0c5_SiteId">
    <vt:lpwstr>93f33571-550f-43cf-b09f-cd331338d086</vt:lpwstr>
  </property>
  <property fmtid="{D5CDD505-2E9C-101B-9397-08002B2CF9AE}" pid="8" name="MSIP_Label_15394ae5-69af-439d-af88-cb521c31c0c5_ActionId">
    <vt:lpwstr>3e8166ff-f8a6-4f71-80a5-fd42ac3c3b4a</vt:lpwstr>
  </property>
  <property fmtid="{D5CDD505-2E9C-101B-9397-08002B2CF9AE}" pid="9" name="MSIP_Label_15394ae5-69af-439d-af88-cb521c31c0c5_ContentBits">
    <vt:lpwstr>0</vt:lpwstr>
  </property>
  <property fmtid="{D5CDD505-2E9C-101B-9397-08002B2CF9AE}" pid="10" name="MSIP_Label_15394ae5-69af-439d-af88-cb521c31c0c5_Tag">
    <vt:lpwstr>10, 3, 0, 1</vt:lpwstr>
  </property>
</Properties>
</file>